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CCCM Spontaneous Sites List" sheetId="1" r:id="rId1"/>
    <sheet name="Spontaneous Sites Priority List" sheetId="2" r:id="rId2"/>
    <sheet name="PLanned Sites" sheetId="3" r:id="rId3"/>
    <sheet name="Spontaneous Sites Service Prov" sheetId="4" r:id="rId4"/>
    <sheet name="Empty list" sheetId="5" r:id="rId5"/>
  </sheets>
  <definedNames>
    <definedName name="_xlnm._FilterDatabase" localSheetId="0" hidden="1">'CCCM Spontaneous Sites List'!$B$6:$M$316</definedName>
    <definedName name="_xlnm._FilterDatabase" localSheetId="1" hidden="1">'Spontaneous Sites Priority List'!$A$5:$K$22</definedName>
    <definedName name="_xlnm._FilterDatabase" localSheetId="3" hidden="1">'Spontaneous Sites Service Prov'!$A$8:$BE$318</definedName>
  </definedNames>
  <calcPr fullCalcOnLoad="1"/>
</workbook>
</file>

<file path=xl/sharedStrings.xml><?xml version="1.0" encoding="utf-8"?>
<sst xmlns="http://schemas.openxmlformats.org/spreadsheetml/2006/main" count="1713" uniqueCount="470">
  <si>
    <t>ID</t>
  </si>
  <si>
    <t>CommP_Code</t>
  </si>
  <si>
    <t>Commune</t>
  </si>
  <si>
    <t>SectP_Code</t>
  </si>
  <si>
    <t>Section</t>
  </si>
  <si>
    <t>Latitude</t>
  </si>
  <si>
    <t>Longitude</t>
  </si>
  <si>
    <t>Site_Name</t>
  </si>
  <si>
    <t>Individuals</t>
  </si>
  <si>
    <t>Families</t>
  </si>
  <si>
    <t>Bel air</t>
  </si>
  <si>
    <t>Rue Madam Colo (near statue d. Madam Colo</t>
  </si>
  <si>
    <t>Rue Doctor Aubri</t>
  </si>
  <si>
    <t>Asile Communal</t>
  </si>
  <si>
    <t>Bourdon</t>
  </si>
  <si>
    <t>Impasse Charles Voix (riviere)</t>
  </si>
  <si>
    <t>Djobel 1</t>
  </si>
  <si>
    <t xml:space="preserve">Djobel 4 Terrain                                          </t>
  </si>
  <si>
    <t>Juvenat  7 Prolonge</t>
  </si>
  <si>
    <t>Djobel 3 Terrain</t>
  </si>
  <si>
    <t>Garnier</t>
  </si>
  <si>
    <t>Cercle Bellevue</t>
  </si>
  <si>
    <t>Terrain La Valle de Bourdon</t>
  </si>
  <si>
    <t>Eglise de Dieu</t>
  </si>
  <si>
    <t>Carrefour</t>
  </si>
  <si>
    <t>113-02</t>
  </si>
  <si>
    <t>10e Thor</t>
  </si>
  <si>
    <t>UniversitÚ Adventiste (Diquini) (1)</t>
  </si>
  <si>
    <t>Centre Boulo Valcourt (Mahotiere 75  prolongÚ)</t>
  </si>
  <si>
    <t>Carrefour (Centre sportif)</t>
  </si>
  <si>
    <t>Marine Haitienne</t>
  </si>
  <si>
    <t>College Elie Blaise (Mahotiere 75 1)</t>
  </si>
  <si>
    <t>Stadium</t>
  </si>
  <si>
    <t>Les soeurs saleciennes (Thor)</t>
  </si>
  <si>
    <t>Centre Sportif de Carrefour (route)</t>
  </si>
  <si>
    <t>Food for the Poor (mon repos 32)</t>
  </si>
  <si>
    <t>Freres Salesiens de St Jean Bosco</t>
  </si>
  <si>
    <t>Cite Soleil</t>
  </si>
  <si>
    <t>117-01</t>
  </si>
  <si>
    <t>1ere Varreux</t>
  </si>
  <si>
    <t>Cite Soleil Hopital Ste Catherine</t>
  </si>
  <si>
    <t>117-02</t>
  </si>
  <si>
    <t>2e Varreux</t>
  </si>
  <si>
    <t>Sarthe (route Nationale)</t>
  </si>
  <si>
    <t>Paroisse Notre Dame de Lourdes</t>
  </si>
  <si>
    <t>Cite Soleil ou Tabarre</t>
  </si>
  <si>
    <t>Athletique d Haiti</t>
  </si>
  <si>
    <t>Croix-des-Bouquets</t>
  </si>
  <si>
    <t>santo 14</t>
  </si>
  <si>
    <t>Delmas</t>
  </si>
  <si>
    <t>112-01</t>
  </si>
  <si>
    <t>1ere Saint Martin</t>
  </si>
  <si>
    <t>Delmas 89 A impasse Oseille</t>
  </si>
  <si>
    <t>Delmas 89 C Lindor 2</t>
  </si>
  <si>
    <t>Delmas 89 B Lindor 1</t>
  </si>
  <si>
    <t>Delmas 83 Ecole entre ruelle Laguerre et Morency</t>
  </si>
  <si>
    <t>Delmas 83 ruelle Morency</t>
  </si>
  <si>
    <t>Delma 83,</t>
  </si>
  <si>
    <t>Parc Olympique (Parc Jean Marie Vincent)</t>
  </si>
  <si>
    <t>Hopital DASH - Delmas 48</t>
  </si>
  <si>
    <t>Delmas 33 "Parroisse Notre Dame…"</t>
  </si>
  <si>
    <t>Hopital Croix Rouge Allemande (Delma 56)</t>
  </si>
  <si>
    <t>Acra Delma 32</t>
  </si>
  <si>
    <t>Acra Delma 33</t>
  </si>
  <si>
    <t xml:space="preserve">Delmas 33 "Cineas" </t>
  </si>
  <si>
    <t>Quartier Silo</t>
  </si>
  <si>
    <t>Rue CharbonniÞre prolongÚe</t>
  </si>
  <si>
    <t>Salle des Temoins de Jehovah  et ses environs</t>
  </si>
  <si>
    <t>Rue Dartiguenave</t>
  </si>
  <si>
    <t>Delmas 24 (rue St. Lo (a cotÚ Úglise Paul Lecher)</t>
  </si>
  <si>
    <t>Ancien ministÞre des femmes</t>
  </si>
  <si>
    <t>Centre de Santé Delmas 4 et environs</t>
  </si>
  <si>
    <t>Route aeroport carrefour Delmas 17 et delmas 15</t>
  </si>
  <si>
    <t>Terrain Oscart et rues  avoisantes (Delmas 16)</t>
  </si>
  <si>
    <t>CESM, Delmas 4 48</t>
  </si>
  <si>
    <t>Village Montre ville Delmas 33 prolongÚe vers Silo</t>
  </si>
  <si>
    <t xml:space="preserve">Terrain Brandt (Johnny)  </t>
  </si>
  <si>
    <t>Delmas 33 zone silo Ecole des Joyaux</t>
  </si>
  <si>
    <t>Aviation/Parc de la paix</t>
  </si>
  <si>
    <t>Henfrasa</t>
  </si>
  <si>
    <t>Delmas 33 Palais de l'art</t>
  </si>
  <si>
    <t>Parc de la Fe / Delmas 2</t>
  </si>
  <si>
    <t>Ecole petit Troll rue Thomas Edison</t>
  </si>
  <si>
    <t>Parc Colofer</t>
  </si>
  <si>
    <t>Delmas 33 Parc ColofÚ</t>
  </si>
  <si>
    <t>Delmas 31 Parc Maguana</t>
  </si>
  <si>
    <t>Ancien AÚroport Militaire</t>
  </si>
  <si>
    <t>Camp Automeca Hyndai</t>
  </si>
  <si>
    <t>Parc Saint- Claire</t>
  </si>
  <si>
    <t>Site Kawas village Afka Route patrick</t>
  </si>
  <si>
    <t>Hopital Ofatma</t>
  </si>
  <si>
    <t>Parroisse cite militaire</t>
  </si>
  <si>
    <t>Terrain Carrefour Peyan</t>
  </si>
  <si>
    <t>Terrain Cité Jérémie</t>
  </si>
  <si>
    <t>rue Coloniale, Delmas 31</t>
  </si>
  <si>
    <t>Terrain Acra</t>
  </si>
  <si>
    <t>Delmas 42 "Terrain Golf"</t>
  </si>
  <si>
    <t>Jacquet Thybull Ruelle Morency et Laguerre #1</t>
  </si>
  <si>
    <t>Zone Bas Camep</t>
  </si>
  <si>
    <t xml:space="preserve">Rue Cassagnol </t>
  </si>
  <si>
    <t>Rues des Jeunes</t>
  </si>
  <si>
    <t>Rue Oeuvre de Dieu</t>
  </si>
  <si>
    <t>Rue Nobles</t>
  </si>
  <si>
    <t>Route Duvier</t>
  </si>
  <si>
    <t>Rue Charlemagne Peralte</t>
  </si>
  <si>
    <t>Impasse Jose</t>
  </si>
  <si>
    <t xml:space="preserve">Petit Camps:  Rue Siloe, Rue St. Vic Norelia, Delmas 75, Puits Blain, Donte, Greffin, Rue Emile Roumer, et Rue Jean L Dominique </t>
  </si>
  <si>
    <t>111-03</t>
  </si>
  <si>
    <t>Martissant</t>
  </si>
  <si>
    <t>Impasse Laborde</t>
  </si>
  <si>
    <t xml:space="preserve">La Cour Durvergloire </t>
  </si>
  <si>
    <t>Ecole Republique Dahomey (terrain Dahomey)</t>
  </si>
  <si>
    <t>Ecole National Discret au Monde/Discrete Aumone (TBC)</t>
  </si>
  <si>
    <t>Cour LaBorde</t>
  </si>
  <si>
    <t>Ecole Charleston/Charles Heston</t>
  </si>
  <si>
    <t>Garage Papayo (175)</t>
  </si>
  <si>
    <t>Kay Magguy (400)</t>
  </si>
  <si>
    <t>Marka, Kay Maks</t>
  </si>
  <si>
    <t>Cité Siklè</t>
  </si>
  <si>
    <t>Saint Martain</t>
  </si>
  <si>
    <t xml:space="preserve">Ecole Nationale République d'Argentine and Ecole Mères en face République d'Argentine </t>
  </si>
  <si>
    <t xml:space="preserve">Camp  Raboteau, Barosie </t>
  </si>
  <si>
    <t xml:space="preserve">Baz Cameroun (50) </t>
  </si>
  <si>
    <t>Deprez</t>
  </si>
  <si>
    <t>Croix Deprez</t>
  </si>
  <si>
    <t>Croix deprez</t>
  </si>
  <si>
    <t>Tete Crox Deprez</t>
  </si>
  <si>
    <t>Kenscoff</t>
  </si>
  <si>
    <t>Centre Ville</t>
  </si>
  <si>
    <t>Grand-Fond</t>
  </si>
  <si>
    <t>Sourcailles</t>
  </si>
  <si>
    <t>Bongars</t>
  </si>
  <si>
    <t>4eme Belle Fontaine</t>
  </si>
  <si>
    <t>Nouvelle Touraine</t>
  </si>
  <si>
    <t>Leogane</t>
  </si>
  <si>
    <t>IDP18</t>
  </si>
  <si>
    <t>IDP19</t>
  </si>
  <si>
    <t>IDP16</t>
  </si>
  <si>
    <t>IDP17</t>
  </si>
  <si>
    <t>IDP20</t>
  </si>
  <si>
    <t>IDP21</t>
  </si>
  <si>
    <t>IDP13</t>
  </si>
  <si>
    <t>IDP12</t>
  </si>
  <si>
    <t>IDP14</t>
  </si>
  <si>
    <t>IDP11</t>
  </si>
  <si>
    <t>IDP15</t>
  </si>
  <si>
    <t xml:space="preserve">IDP27 Stade Gerard Christophe </t>
  </si>
  <si>
    <t>IDP26 Ecole les Frere Louis Borno</t>
  </si>
  <si>
    <t>IDP25 Eglise Mormons</t>
  </si>
  <si>
    <t>IDP22 Place St. Rose</t>
  </si>
  <si>
    <t>IDP24 Marche Chatuley</t>
  </si>
  <si>
    <t>IDP4</t>
  </si>
  <si>
    <t>IDP10</t>
  </si>
  <si>
    <t>IDP3</t>
  </si>
  <si>
    <t>IDP5</t>
  </si>
  <si>
    <t>IDP23 Nursing School</t>
  </si>
  <si>
    <t>IDP2</t>
  </si>
  <si>
    <t>IDP6</t>
  </si>
  <si>
    <t>IDP7</t>
  </si>
  <si>
    <t>IDP8</t>
  </si>
  <si>
    <t>IDP9</t>
  </si>
  <si>
    <t>Nazon</t>
  </si>
  <si>
    <t>Terrain Metoyer</t>
  </si>
  <si>
    <t>Cours CAMEP</t>
  </si>
  <si>
    <t>Sylvio Cator et Truchet</t>
  </si>
  <si>
    <t>Delmas 24 Jn Marie Youlde</t>
  </si>
  <si>
    <t>Terrain Oscar</t>
  </si>
  <si>
    <t>Adokin en face Chez Emmoud</t>
  </si>
  <si>
    <t>Ecole Chretienne Emmanuel</t>
  </si>
  <si>
    <t>Impass Medolven</t>
  </si>
  <si>
    <t>Impasse Celestin</t>
  </si>
  <si>
    <t>En face Terrain Metayer</t>
  </si>
  <si>
    <t>Petionville</t>
  </si>
  <si>
    <t>114-07</t>
  </si>
  <si>
    <t>7e Bellevue Chardonniere</t>
  </si>
  <si>
    <t>Place Boyer</t>
  </si>
  <si>
    <t>Rue Ogé (autour du bureau de Concern)</t>
  </si>
  <si>
    <t xml:space="preserve">Philippeau </t>
  </si>
  <si>
    <t>Petion-Ville</t>
  </si>
  <si>
    <t>Rue Oge (derriere eglise St. Pierre)</t>
  </si>
  <si>
    <t>Place Sant pierre</t>
  </si>
  <si>
    <t>Parc Sant Therese</t>
  </si>
  <si>
    <t>Petion ville ecole guatemala</t>
  </si>
  <si>
    <t>JOE (en face Union School)</t>
  </si>
  <si>
    <t>Village Nerret</t>
  </si>
  <si>
    <t>Soeur Juvena</t>
  </si>
  <si>
    <t>Morne Hercule</t>
  </si>
  <si>
    <t>Mont Lazar chez les Soeurs</t>
  </si>
  <si>
    <t>Port au Prince</t>
  </si>
  <si>
    <t>6e Martissant</t>
  </si>
  <si>
    <t>Bicentenaire Theatre National</t>
  </si>
  <si>
    <t>111-01</t>
  </si>
  <si>
    <t>6e Turgeau</t>
  </si>
  <si>
    <t>Zone Enaf, terrain de Bos</t>
  </si>
  <si>
    <t>Site 339 Magloire Ambroise</t>
  </si>
  <si>
    <t>Sant Marie</t>
  </si>
  <si>
    <t>Bourdon Prime Minister's Office</t>
  </si>
  <si>
    <t>CanapÚ Vert (Poste de Police et terrain basquet)</t>
  </si>
  <si>
    <t>Estade Silvio 14</t>
  </si>
  <si>
    <t>Bicentenaire Universite Quiskeya</t>
  </si>
  <si>
    <t>Hopital General</t>
  </si>
  <si>
    <t>Champs Mars (amb. France)</t>
  </si>
  <si>
    <t>terrain de foot pret du capitol</t>
  </si>
  <si>
    <t>Ave. Poupelar zone Fort National</t>
  </si>
  <si>
    <t>Nazon, zone Coquillo</t>
  </si>
  <si>
    <t>En face Catedral (souer Bertha)</t>
  </si>
  <si>
    <t>Rep d'Argentine, 1 Sans fil Rue</t>
  </si>
  <si>
    <t>Angle rue Monseigneur Guilloux et Macajoux, zone B</t>
  </si>
  <si>
    <t>St Martin/Belair - Baz Cameroun et environs (est 1</t>
  </si>
  <si>
    <t>Asille Commnual Rue St Martin</t>
  </si>
  <si>
    <t>Place de la Paix, Rue St Martin/Del Mar 2</t>
  </si>
  <si>
    <t>Kay Nou, Grand Rue 67, Portail St Joseph</t>
  </si>
  <si>
    <t xml:space="preserve">Enface Institu Francais - juste apres TelecoRue Robin </t>
  </si>
  <si>
    <t>111-02</t>
  </si>
  <si>
    <t>7e Morne l'Hopital</t>
  </si>
  <si>
    <t>Carrefour feuille Petite Savanne</t>
  </si>
  <si>
    <t>Carrefour Feuilles - Imp Eddy</t>
  </si>
  <si>
    <t>Carrefour feuille - Quartier Martineau</t>
  </si>
  <si>
    <t>Carrefour Feuilles, Martissant</t>
  </si>
  <si>
    <t>Terrain Tizile</t>
  </si>
  <si>
    <t>Cite Okay</t>
  </si>
  <si>
    <t>Coeur Aimant de Jesus</t>
  </si>
  <si>
    <t>Martissant 17</t>
  </si>
  <si>
    <t>Te Blanche, Bokalik, En face orphelinat, Imp Germain, FM Prolongé, Maranatha</t>
  </si>
  <si>
    <t>Terrain Miron</t>
  </si>
  <si>
    <t xml:space="preserve">Haut Sicot </t>
  </si>
  <si>
    <t>Lakou Mango (pont Armand)</t>
  </si>
  <si>
    <t>Bas Sicot</t>
  </si>
  <si>
    <t>Terrain Kanpech/Campeche ( and CEEDH)</t>
  </si>
  <si>
    <t>Terrain Bayejou/Parc Flamboyant</t>
  </si>
  <si>
    <t>Eglise Sainte Bernadette (and Centre d'Application and École Perou)</t>
  </si>
  <si>
    <t>Terrain Bo Gagè</t>
  </si>
  <si>
    <t>Parc Saieh</t>
  </si>
  <si>
    <t>Kay Kiben</t>
  </si>
  <si>
    <t>Venus</t>
  </si>
  <si>
    <t>Bien Aimé</t>
  </si>
  <si>
    <t>Ecole Mixe Goland</t>
  </si>
  <si>
    <t>Impasse Trankil  - Martissant ou bien Bolosse</t>
  </si>
  <si>
    <t>Eglise Théophile</t>
  </si>
  <si>
    <t>Kay EDH</t>
  </si>
  <si>
    <t>Nan do Tipòs la</t>
  </si>
  <si>
    <t xml:space="preserve">Villa Tanpèt </t>
  </si>
  <si>
    <t xml:space="preserve">Kay Magaret (Cité de l'Eternel) </t>
  </si>
  <si>
    <t>Martissant 7 Kleri</t>
  </si>
  <si>
    <t>Martissant 23/21/19/11 Litoral</t>
  </si>
  <si>
    <t>Martissant 6 / 3 Riyel litoral</t>
  </si>
  <si>
    <t>Martissant 2 a</t>
  </si>
  <si>
    <t>Martissant 2 b</t>
  </si>
  <si>
    <t>Martissant 3</t>
  </si>
  <si>
    <t>Martissant 19</t>
  </si>
  <si>
    <t>Martissant 21</t>
  </si>
  <si>
    <t>Delouis haut et bas</t>
  </si>
  <si>
    <t>Terrain Dantes (bloc Baigne)</t>
  </si>
  <si>
    <t xml:space="preserve">Terrain Campagnie Electrique </t>
  </si>
  <si>
    <t xml:space="preserve">Terrain Jeannot </t>
  </si>
  <si>
    <t>Abris AJCAP</t>
  </si>
  <si>
    <t>Abris Anba Banann</t>
  </si>
  <si>
    <t>Abri (Dantes 1)</t>
  </si>
  <si>
    <t>Abris (Dantes 2)</t>
  </si>
  <si>
    <t>Abri (Ba Delouis)</t>
  </si>
  <si>
    <t>Abri (Kafou Model)</t>
  </si>
  <si>
    <t>Abris (Haut Delouis)</t>
  </si>
  <si>
    <t>Abris (Delouis Rue Lapè)</t>
  </si>
  <si>
    <t xml:space="preserve">Abris </t>
  </si>
  <si>
    <t>Gran Dekayèt</t>
  </si>
  <si>
    <t>Route Ti Bois Haut</t>
  </si>
  <si>
    <t>Dekayet</t>
  </si>
  <si>
    <t>Ti Bwa</t>
  </si>
  <si>
    <t>Ti Bwa Anlè</t>
  </si>
  <si>
    <t>Ti Bwa Takyèt</t>
  </si>
  <si>
    <t>Nan Kajou</t>
  </si>
  <si>
    <t>Bo Kyos</t>
  </si>
  <si>
    <t>Ti SourcMission GBH</t>
  </si>
  <si>
    <t>Terrain Bolivie</t>
  </si>
  <si>
    <t>Fort Mercredi route dalle</t>
  </si>
  <si>
    <t>Fort Mercredi/ Local Johny Pongne</t>
  </si>
  <si>
    <t>Zone Jasmin</t>
  </si>
  <si>
    <t>Corridor Raoul</t>
  </si>
  <si>
    <t>Haut Sion</t>
  </si>
  <si>
    <t>Montagne de la Paix</t>
  </si>
  <si>
    <t>Orphelinat</t>
  </si>
  <si>
    <t>Belvie</t>
  </si>
  <si>
    <t>Cité des Artistes</t>
  </si>
  <si>
    <t>Bas Grande Ravine</t>
  </si>
  <si>
    <t xml:space="preserve">Parc Topaz </t>
  </si>
  <si>
    <t>Village Anacaona (La Bel-Air) - Fontamara 43</t>
  </si>
  <si>
    <t>Fontamara 43 Dagrin</t>
  </si>
  <si>
    <t>Impasse Boyer</t>
  </si>
  <si>
    <t>Thermo</t>
  </si>
  <si>
    <t>Rte Sable Prolongé</t>
  </si>
  <si>
    <t>Anba Café</t>
  </si>
  <si>
    <t>Lokal Mormon</t>
  </si>
  <si>
    <t>Bò Marché</t>
  </si>
  <si>
    <t>Rue Bien Aimé à gauche</t>
  </si>
  <si>
    <t>Espace de Paix Ti Bwa</t>
  </si>
  <si>
    <t>Fort Mercredi Mitan</t>
  </si>
  <si>
    <t>Bas Sion</t>
  </si>
  <si>
    <t xml:space="preserve">L'Eglise St Michel </t>
  </si>
  <si>
    <t>Impasse Gregoire</t>
  </si>
  <si>
    <t>Fontamara 45</t>
  </si>
  <si>
    <t>Place</t>
  </si>
  <si>
    <t>Haut Sanatorium (Morne Ti mede, Snelac, Corridor Jerome, Foyer Nazarethe)</t>
  </si>
  <si>
    <t>La sagesse</t>
  </si>
  <si>
    <t>Caroussel</t>
  </si>
  <si>
    <t>Delouis 2</t>
  </si>
  <si>
    <t>Eglise Mme Clermont</t>
  </si>
  <si>
    <t>Cité Charité</t>
  </si>
  <si>
    <t>Ravine Zonyon</t>
  </si>
  <si>
    <t>Komite l'eglise Pasteur Sonel</t>
  </si>
  <si>
    <t>Tabarre</t>
  </si>
  <si>
    <t>118-03</t>
  </si>
  <si>
    <t>3e Bellevue</t>
  </si>
  <si>
    <t>Terrain en face de l┤Aeroport</t>
  </si>
  <si>
    <t>Cazeau</t>
  </si>
  <si>
    <t>CX Mission (eglise)</t>
  </si>
  <si>
    <t>118-04</t>
  </si>
  <si>
    <t>4e Bellevue</t>
  </si>
  <si>
    <t>Carradeux</t>
  </si>
  <si>
    <t>Croix de Prez</t>
  </si>
  <si>
    <t>Bazile Moreau</t>
  </si>
  <si>
    <t>Hopital Martissant</t>
  </si>
  <si>
    <t>Martissant - CitÚ la Joie</t>
  </si>
  <si>
    <t>Centre de SantÚ Croix rouge Allemande</t>
  </si>
  <si>
    <t>Pere Salsianne</t>
  </si>
  <si>
    <t>Terrain Pere Solina</t>
  </si>
  <si>
    <t>Discrete/Aumone</t>
  </si>
  <si>
    <t>Centre Educatif Charles Mason, Ruelle Mariella 1</t>
  </si>
  <si>
    <t>Garage St Martin 1 &amp; 2</t>
  </si>
  <si>
    <t>Carrefour national route Delmas - Louverture</t>
  </si>
  <si>
    <t>Daniel Fignal</t>
  </si>
  <si>
    <t>Browni Man</t>
  </si>
  <si>
    <t>Rue jeune 1er Orphelinat notre dame de Lourdes</t>
  </si>
  <si>
    <t>Rue Renoncule Spatule rue 2Þme Jeune prolongÚe</t>
  </si>
  <si>
    <t>Terrain accra c¶tÚ sud</t>
  </si>
  <si>
    <t>Terrain accra c¶tÚ nord</t>
  </si>
  <si>
    <t>Centre de formation Maurice Bonneville</t>
  </si>
  <si>
    <t>PresbytÞre Notre Dame de Lourdes</t>
  </si>
  <si>
    <t>Institut Mont Carmel</t>
  </si>
  <si>
    <t xml:space="preserve">Airport </t>
  </si>
  <si>
    <t>CEPEM (Parc RÚbu)</t>
  </si>
  <si>
    <t>Village Theodat</t>
  </si>
  <si>
    <t>Bigaratte (a cotÚ Rhum Barbancourt)</t>
  </si>
  <si>
    <t>Fond Parisienne</t>
  </si>
  <si>
    <t>Haitel</t>
  </si>
  <si>
    <t>Mucez Barriere Rouge</t>
  </si>
  <si>
    <t>Enface Sogesol Duplex</t>
  </si>
  <si>
    <t>Lakou 10</t>
  </si>
  <si>
    <t>Sun Auto-Hyundai</t>
  </si>
  <si>
    <t>CCCM Cluster - Spontanuous Sites List</t>
  </si>
  <si>
    <t>Delmas 75 prolongÚe rue de la Decouverte</t>
  </si>
  <si>
    <t>Total</t>
  </si>
  <si>
    <t xml:space="preserve">Camp Management Agency  </t>
  </si>
  <si>
    <t>IFRC</t>
  </si>
  <si>
    <t>Salvation Army</t>
  </si>
  <si>
    <t>ARC</t>
  </si>
  <si>
    <t>ACTED</t>
  </si>
  <si>
    <t>CCCM Cluster - Priority List</t>
  </si>
  <si>
    <t>Concern</t>
  </si>
  <si>
    <t>IFRC / Salvation Army</t>
  </si>
  <si>
    <t>Avsi</t>
  </si>
  <si>
    <t>Save the Children</t>
  </si>
  <si>
    <t>Premiere Urgence</t>
  </si>
  <si>
    <t>ACF / Red Cross</t>
  </si>
  <si>
    <t>Delmas 33 "Nazon/AES"</t>
  </si>
  <si>
    <t>Ti Parc</t>
  </si>
  <si>
    <t>Canaan</t>
  </si>
  <si>
    <t>18.37636</t>
  </si>
  <si>
    <t>18.39.125</t>
  </si>
  <si>
    <t>ADRA</t>
  </si>
  <si>
    <t>Universite Adventiste (Diquini)(1)</t>
  </si>
  <si>
    <t>Water</t>
  </si>
  <si>
    <t>Sanitation</t>
  </si>
  <si>
    <t>Shelter</t>
  </si>
  <si>
    <t>Food</t>
  </si>
  <si>
    <t>Protection</t>
  </si>
  <si>
    <t>Health</t>
  </si>
  <si>
    <t>Provider</t>
  </si>
  <si>
    <t>Until when</t>
  </si>
  <si>
    <t>Cesal/Avsi</t>
  </si>
  <si>
    <t>Red Cross</t>
  </si>
  <si>
    <t>Haven</t>
  </si>
  <si>
    <t>Cuban Brigades</t>
  </si>
  <si>
    <t>CCCM - Spontaneous List Sites</t>
  </si>
  <si>
    <t>Last distribution</t>
  </si>
  <si>
    <t>NFIs</t>
  </si>
  <si>
    <t>Service Providers</t>
  </si>
  <si>
    <t>15 Liters per person per day</t>
  </si>
  <si>
    <t>250 people per water tab</t>
  </si>
  <si>
    <t>20 persons per latrine</t>
  </si>
  <si>
    <t>Covarage</t>
  </si>
  <si>
    <t>Coverage</t>
  </si>
  <si>
    <t>Target to be achieved per site per day</t>
  </si>
  <si>
    <t>Available clean water per person per day</t>
  </si>
  <si>
    <t>Available Number of Tabs</t>
  </si>
  <si>
    <t>Target Number of Tabs per site</t>
  </si>
  <si>
    <t>Available Number of Latrines in the site</t>
  </si>
  <si>
    <t>Target number of Latrines in the site</t>
  </si>
  <si>
    <t>Distributed number of plastic sheets</t>
  </si>
  <si>
    <t>Target number of shelter</t>
  </si>
  <si>
    <t>1 shelter per household - 1 Tent</t>
  </si>
  <si>
    <t>Ditributed number of 1 household tents</t>
  </si>
  <si>
    <t>Distributed number of 2 households tents</t>
  </si>
  <si>
    <t xml:space="preserve">(i) Construction and shelter - CS, (ii) Clothing and bedding material - CBM, (iii) Personal Hugiene (PH), (iv) Eating and cooking ustensils (ECU), (iv) Stoves and Fuel (SF), (v)school kits (SK), (vi) Gardenning sets (GS). </t>
  </si>
  <si>
    <t>CS</t>
  </si>
  <si>
    <t>CBM</t>
  </si>
  <si>
    <t>PH</t>
  </si>
  <si>
    <t>ECU</t>
  </si>
  <si>
    <t>SF</t>
  </si>
  <si>
    <t>SK</t>
  </si>
  <si>
    <t>GS</t>
  </si>
  <si>
    <t>Target Number of Items</t>
  </si>
  <si>
    <t>Fix Clinic</t>
  </si>
  <si>
    <t>Mobile clinic</t>
  </si>
  <si>
    <t>Days per week</t>
  </si>
  <si>
    <t>On Site</t>
  </si>
  <si>
    <t>Next to site</t>
  </si>
  <si>
    <t>Place de la Paix / Delmas 2</t>
  </si>
  <si>
    <t>Fonds Parisiens</t>
  </si>
  <si>
    <t>Champs de Mars</t>
  </si>
  <si>
    <t>Ganther</t>
  </si>
  <si>
    <t>Delmas 33</t>
  </si>
  <si>
    <t>18° 33.801</t>
  </si>
  <si>
    <t>18° 33.579</t>
  </si>
  <si>
    <t>18° 33.3697</t>
  </si>
  <si>
    <t>18 34.27.55</t>
  </si>
  <si>
    <t>18° 33.21</t>
  </si>
  <si>
    <t>18 33.40</t>
  </si>
  <si>
    <t>18 31.26</t>
  </si>
  <si>
    <t>18 32 44</t>
  </si>
  <si>
    <t>18 32 30.82</t>
  </si>
  <si>
    <t>72° 16.917</t>
  </si>
  <si>
    <t>72° 17.056</t>
  </si>
  <si>
    <t>72° 15.4080</t>
  </si>
  <si>
    <t>72 17.55.11</t>
  </si>
  <si>
    <t>72° 20.13</t>
  </si>
  <si>
    <t>72 20.06</t>
  </si>
  <si>
    <t>71 59.28</t>
  </si>
  <si>
    <t>72 18.38</t>
  </si>
  <si>
    <t>72 20 09.75</t>
  </si>
  <si>
    <t xml:space="preserve">Islamic Relief </t>
  </si>
  <si>
    <t>Portuguese Civil Defense / AMI</t>
  </si>
  <si>
    <t>Turkish Red Crescent</t>
  </si>
  <si>
    <t>CESAL/AVSI</t>
  </si>
  <si>
    <t>DPC</t>
  </si>
  <si>
    <t>IFRC/HRC</t>
  </si>
  <si>
    <t>French red cross, IOM, wash cluster covers water delivery</t>
  </si>
  <si>
    <t>IOM set up, wash cluster covers water delivery</t>
  </si>
  <si>
    <t>HRC</t>
  </si>
  <si>
    <t>DINEPA</t>
  </si>
  <si>
    <t>ACF</t>
  </si>
  <si>
    <t>NA</t>
  </si>
  <si>
    <t>HAVEN</t>
  </si>
  <si>
    <t>getco</t>
  </si>
  <si>
    <t>Vivario</t>
  </si>
  <si>
    <t>CRS</t>
  </si>
  <si>
    <t>Food rations</t>
  </si>
  <si>
    <t>Distribution point</t>
  </si>
  <si>
    <t>WFP</t>
  </si>
  <si>
    <t xml:space="preserve">(i) Construction and shelter - CS, (ii) Clothing and bedding material - CBM, (iii) Personal Hygiene (PH), (iv) Eating and cooking utensils (ECU), (iv) Stoves and Fuel (SF), (v)school kits (SK), (vi) Gardening sets (GS). </t>
  </si>
  <si>
    <t>Distributed number of 1 household tents</t>
  </si>
  <si>
    <t>PAP</t>
  </si>
  <si>
    <t>PTV</t>
  </si>
  <si>
    <t>TAB</t>
  </si>
  <si>
    <t>CRF</t>
  </si>
  <si>
    <t>CDB</t>
  </si>
  <si>
    <t>DEL</t>
  </si>
  <si>
    <t>FON</t>
  </si>
  <si>
    <t>CSO</t>
  </si>
  <si>
    <t>LEO</t>
  </si>
  <si>
    <t>KEN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</si>
</sst>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0"/>
    <numFmt numFmtId="187" formatCode="_(* #,##0_);_(* \(#,##0\);_(* &quot;-&quot;??_);_(@_)"/>
    <numFmt numFmtId="188" formatCode="[$-409]d\-mmm\-yy;@"/>
    <numFmt numFmtId="189" formatCode="[$$-409]#,##0"/>
    <numFmt numFmtId="190" formatCode="dddd&quot;, &quot;mmmm\ dd&quot;, &quot;yyyy"/>
    <numFmt numFmtId="191" formatCode="###\ &quot;days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00"/>
    <numFmt numFmtId="197" formatCode="[$-809]dd\ mmmm\ yyyy"/>
    <numFmt numFmtId="198" formatCode="[$-809]dd\ mmmm\ yyyy;@"/>
    <numFmt numFmtId="199" formatCode="mmm\-yyyy"/>
    <numFmt numFmtId="200" formatCode="0.0000"/>
    <numFmt numFmtId="201" formatCode="d\-mmm;@"/>
    <numFmt numFmtId="202" formatCode="0.000000"/>
    <numFmt numFmtId="203" formatCode="0.00000"/>
    <numFmt numFmtId="204" formatCode="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20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88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200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200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 vertical="center" wrapText="1"/>
    </xf>
    <xf numFmtId="189" fontId="7" fillId="0" borderId="10" xfId="0" applyNumberFormat="1" applyFont="1" applyFill="1" applyBorder="1" applyAlignment="1">
      <alignment vertical="center" wrapText="1"/>
    </xf>
    <xf numFmtId="20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200" fontId="4" fillId="34" borderId="0" xfId="0" applyNumberFormat="1" applyFont="1" applyFill="1" applyBorder="1" applyAlignment="1">
      <alignment horizontal="left" vertical="center" wrapText="1"/>
    </xf>
    <xf numFmtId="1" fontId="4" fillId="34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left" vertical="center" wrapText="1"/>
    </xf>
    <xf numFmtId="1" fontId="10" fillId="33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200" fontId="7" fillId="0" borderId="10" xfId="0" applyNumberFormat="1" applyFont="1" applyFill="1" applyBorder="1" applyAlignment="1">
      <alignment vertical="top" wrapText="1"/>
    </xf>
    <xf numFmtId="200" fontId="7" fillId="0" borderId="10" xfId="0" applyNumberFormat="1" applyFont="1" applyFill="1" applyBorder="1" applyAlignment="1">
      <alignment vertical="top"/>
    </xf>
    <xf numFmtId="1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/>
    </xf>
    <xf numFmtId="189" fontId="7" fillId="0" borderId="10" xfId="0" applyNumberFormat="1" applyFont="1" applyFill="1" applyBorder="1" applyAlignment="1">
      <alignment vertical="top" wrapText="1"/>
    </xf>
    <xf numFmtId="200" fontId="7" fillId="0" borderId="10" xfId="0" applyNumberFormat="1" applyFont="1" applyFill="1" applyBorder="1" applyAlignment="1" applyProtection="1">
      <alignment vertical="top" wrapText="1"/>
      <protection/>
    </xf>
    <xf numFmtId="1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54" applyFont="1" applyFill="1" applyBorder="1" applyAlignment="1">
      <alignment vertical="top" wrapText="1"/>
      <protection/>
    </xf>
    <xf numFmtId="1" fontId="7" fillId="0" borderId="10" xfId="54" applyNumberFormat="1" applyFont="1" applyFill="1" applyBorder="1" applyAlignment="1">
      <alignment vertical="top" wrapText="1"/>
      <protection/>
    </xf>
    <xf numFmtId="202" fontId="7" fillId="0" borderId="10" xfId="53" applyNumberFormat="1" applyFont="1" applyFill="1" applyBorder="1" applyAlignment="1">
      <alignment vertical="top"/>
      <protection/>
    </xf>
    <xf numFmtId="0" fontId="7" fillId="0" borderId="10" xfId="53" applyFont="1" applyFill="1" applyBorder="1" applyAlignment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200" fontId="4" fillId="0" borderId="0" xfId="0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1" fontId="10" fillId="33" borderId="13" xfId="0" applyNumberFormat="1" applyFont="1" applyFill="1" applyBorder="1" applyAlignment="1">
      <alignment vertical="top" wrapText="1"/>
    </xf>
    <xf numFmtId="1" fontId="10" fillId="33" borderId="14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/>
    </xf>
    <xf numFmtId="203" fontId="7" fillId="0" borderId="10" xfId="0" applyNumberFormat="1" applyFont="1" applyFill="1" applyBorder="1" applyAlignment="1">
      <alignment vertical="top"/>
    </xf>
    <xf numFmtId="1" fontId="10" fillId="33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1" fontId="7" fillId="0" borderId="17" xfId="0" applyNumberFormat="1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1" fontId="10" fillId="0" borderId="18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200" fontId="5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00" fontId="5" fillId="33" borderId="19" xfId="0" applyNumberFormat="1" applyFont="1" applyFill="1" applyBorder="1" applyAlignment="1">
      <alignment horizontal="center" vertical="center" wrapText="1"/>
    </xf>
    <xf numFmtId="200" fontId="5" fillId="33" borderId="15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33" borderId="19" xfId="0" applyNumberFormat="1" applyFont="1" applyFill="1" applyBorder="1" applyAlignment="1">
      <alignment horizontal="center" vertical="center" wrapText="1"/>
    </xf>
    <xf numFmtId="188" fontId="5" fillId="33" borderId="15" xfId="0" applyNumberFormat="1" applyFont="1" applyFill="1" applyBorder="1" applyAlignment="1">
      <alignment horizontal="center" vertical="center" wrapText="1"/>
    </xf>
    <xf numFmtId="200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00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1" fontId="10" fillId="35" borderId="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 applyProtection="1">
      <alignment vertical="top" wrapText="1"/>
      <protection/>
    </xf>
    <xf numFmtId="1" fontId="10" fillId="36" borderId="10" xfId="0" applyNumberFormat="1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horizontal="center" vertical="center" wrapText="1"/>
    </xf>
    <xf numFmtId="1" fontId="10" fillId="38" borderId="10" xfId="0" applyNumberFormat="1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top" wrapText="1"/>
    </xf>
    <xf numFmtId="1" fontId="10" fillId="4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vertical="top" wrapText="1"/>
    </xf>
    <xf numFmtId="9" fontId="5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vertical="top" wrapText="1"/>
    </xf>
    <xf numFmtId="9" fontId="10" fillId="33" borderId="10" xfId="0" applyNumberFormat="1" applyFont="1" applyFill="1" applyBorder="1" applyAlignment="1">
      <alignment vertical="top" wrapText="1"/>
    </xf>
    <xf numFmtId="9" fontId="10" fillId="33" borderId="10" xfId="0" applyNumberFormat="1" applyFont="1" applyFill="1" applyBorder="1" applyAlignment="1" applyProtection="1">
      <alignment vertical="top" wrapText="1"/>
      <protection/>
    </xf>
    <xf numFmtId="1" fontId="10" fillId="33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1" fontId="16" fillId="0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1" fontId="13" fillId="35" borderId="17" xfId="0" applyNumberFormat="1" applyFont="1" applyFill="1" applyBorder="1" applyAlignment="1">
      <alignment horizontal="center" vertical="center" wrapText="1"/>
    </xf>
    <xf numFmtId="1" fontId="13" fillId="35" borderId="2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" fontId="13" fillId="36" borderId="17" xfId="0" applyNumberFormat="1" applyFont="1" applyFill="1" applyBorder="1" applyAlignment="1">
      <alignment horizontal="center" vertical="center" wrapText="1"/>
    </xf>
    <xf numFmtId="1" fontId="13" fillId="36" borderId="21" xfId="0" applyNumberFormat="1" applyFont="1" applyFill="1" applyBorder="1" applyAlignment="1">
      <alignment horizontal="center" vertical="center" wrapText="1"/>
    </xf>
    <xf numFmtId="1" fontId="13" fillId="37" borderId="17" xfId="0" applyNumberFormat="1" applyFont="1" applyFill="1" applyBorder="1" applyAlignment="1">
      <alignment horizontal="center" vertical="center" wrapText="1"/>
    </xf>
    <xf numFmtId="1" fontId="13" fillId="37" borderId="21" xfId="0" applyNumberFormat="1" applyFont="1" applyFill="1" applyBorder="1" applyAlignment="1">
      <alignment horizontal="center" vertical="center" wrapText="1"/>
    </xf>
    <xf numFmtId="1" fontId="13" fillId="37" borderId="22" xfId="0" applyNumberFormat="1" applyFont="1" applyFill="1" applyBorder="1" applyAlignment="1">
      <alignment horizontal="center" vertical="center" wrapText="1"/>
    </xf>
    <xf numFmtId="1" fontId="13" fillId="38" borderId="17" xfId="0" applyNumberFormat="1" applyFont="1" applyFill="1" applyBorder="1" applyAlignment="1">
      <alignment horizontal="center" vertical="center" wrapText="1"/>
    </xf>
    <xf numFmtId="1" fontId="13" fillId="38" borderId="21" xfId="0" applyNumberFormat="1" applyFont="1" applyFill="1" applyBorder="1" applyAlignment="1">
      <alignment horizontal="center" vertical="center" wrapText="1"/>
    </xf>
    <xf numFmtId="1" fontId="13" fillId="39" borderId="17" xfId="0" applyNumberFormat="1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1" fontId="13" fillId="40" borderId="17" xfId="0" applyNumberFormat="1" applyFont="1" applyFill="1" applyBorder="1" applyAlignment="1">
      <alignment horizontal="center" vertical="center" wrapText="1"/>
    </xf>
    <xf numFmtId="1" fontId="13" fillId="40" borderId="21" xfId="0" applyNumberFormat="1" applyFont="1" applyFill="1" applyBorder="1" applyAlignment="1">
      <alignment horizontal="center" vertical="center" wrapText="1"/>
    </xf>
    <xf numFmtId="1" fontId="13" fillId="40" borderId="22" xfId="0" applyNumberFormat="1" applyFont="1" applyFill="1" applyBorder="1" applyAlignment="1">
      <alignment horizontal="center" vertical="center" wrapText="1"/>
    </xf>
    <xf numFmtId="1" fontId="10" fillId="37" borderId="17" xfId="0" applyNumberFormat="1" applyFont="1" applyFill="1" applyBorder="1" applyAlignment="1">
      <alignment horizontal="center" vertical="center" wrapText="1"/>
    </xf>
    <xf numFmtId="1" fontId="10" fillId="37" borderId="21" xfId="0" applyNumberFormat="1" applyFont="1" applyFill="1" applyBorder="1" applyAlignment="1">
      <alignment horizontal="center" vertical="center" wrapText="1"/>
    </xf>
    <xf numFmtId="1" fontId="10" fillId="37" borderId="22" xfId="0" applyNumberFormat="1" applyFont="1" applyFill="1" applyBorder="1" applyAlignment="1">
      <alignment horizontal="center" vertical="center" wrapText="1"/>
    </xf>
    <xf numFmtId="1" fontId="10" fillId="38" borderId="17" xfId="0" applyNumberFormat="1" applyFont="1" applyFill="1" applyBorder="1" applyAlignment="1">
      <alignment horizontal="center" vertical="center" wrapText="1"/>
    </xf>
    <xf numFmtId="1" fontId="10" fillId="38" borderId="21" xfId="0" applyNumberFormat="1" applyFont="1" applyFill="1" applyBorder="1" applyAlignment="1">
      <alignment horizontal="center" vertical="center" wrapText="1"/>
    </xf>
    <xf numFmtId="1" fontId="10" fillId="39" borderId="17" xfId="0" applyNumberFormat="1" applyFont="1" applyFill="1" applyBorder="1" applyAlignment="1">
      <alignment horizontal="left" vertical="top" wrapText="1"/>
    </xf>
    <xf numFmtId="0" fontId="0" fillId="39" borderId="21" xfId="0" applyFill="1" applyBorder="1" applyAlignment="1">
      <alignment horizontal="left" vertical="top" wrapText="1"/>
    </xf>
    <xf numFmtId="0" fontId="0" fillId="39" borderId="22" xfId="0" applyFill="1" applyBorder="1" applyAlignment="1">
      <alignment horizontal="left" vertical="top" wrapText="1"/>
    </xf>
    <xf numFmtId="1" fontId="10" fillId="35" borderId="17" xfId="0" applyNumberFormat="1" applyFont="1" applyFill="1" applyBorder="1" applyAlignment="1">
      <alignment horizontal="center" vertical="center" wrapText="1"/>
    </xf>
    <xf numFmtId="1" fontId="10" fillId="35" borderId="22" xfId="0" applyNumberFormat="1" applyFont="1" applyFill="1" applyBorder="1" applyAlignment="1">
      <alignment horizontal="center" vertical="center" wrapText="1"/>
    </xf>
    <xf numFmtId="1" fontId="10" fillId="35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10" fillId="36" borderId="17" xfId="0" applyNumberFormat="1" applyFont="1" applyFill="1" applyBorder="1" applyAlignment="1">
      <alignment horizontal="center" vertical="center" wrapText="1"/>
    </xf>
    <xf numFmtId="1" fontId="10" fillId="36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200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00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00" fontId="0" fillId="0" borderId="24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00" fontId="0" fillId="0" borderId="29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200" fontId="0" fillId="0" borderId="32" xfId="0" applyNumberForma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heet1" xfId="53"/>
    <cellStyle name="Normal_Site databas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6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6" sqref="A1:A16384"/>
    </sheetView>
  </sheetViews>
  <sheetFormatPr defaultColWidth="9.140625" defaultRowHeight="12" customHeight="1"/>
  <cols>
    <col min="1" max="1" width="4.421875" style="15" customWidth="1"/>
    <col min="2" max="2" width="4.140625" style="15" bestFit="1" customWidth="1"/>
    <col min="3" max="3" width="4.7109375" style="15" customWidth="1"/>
    <col min="4" max="4" width="0.5625" style="15" hidden="1" customWidth="1"/>
    <col min="5" max="5" width="18.57421875" style="15" customWidth="1"/>
    <col min="6" max="6" width="8.00390625" style="15" customWidth="1"/>
    <col min="7" max="7" width="21.140625" style="15" customWidth="1"/>
    <col min="8" max="8" width="10.57421875" style="78" customWidth="1"/>
    <col min="9" max="9" width="11.28125" style="78" customWidth="1"/>
    <col min="10" max="10" width="39.8515625" style="15" customWidth="1"/>
    <col min="11" max="11" width="12.00390625" style="79" bestFit="1" customWidth="1"/>
    <col min="12" max="12" width="11.57421875" style="79" bestFit="1" customWidth="1"/>
    <col min="13" max="13" width="20.57421875" style="15" bestFit="1" customWidth="1"/>
    <col min="14" max="16384" width="9.140625" style="15" customWidth="1"/>
  </cols>
  <sheetData>
    <row r="1" spans="2:13" ht="12" customHeight="1">
      <c r="B1" s="109" t="s">
        <v>382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3" ht="12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13" ht="12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13" s="9" customFormat="1" ht="36.7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s="9" customFormat="1" ht="36.75" customHeight="1">
      <c r="B5" s="80" t="str">
        <f>'Spontaneous Sites Service Prov'!A6</f>
        <v>ID</v>
      </c>
      <c r="C5" s="80" t="str">
        <f>'Spontaneous Sites Service Prov'!B6</f>
        <v>CommP_Code</v>
      </c>
      <c r="D5" s="80"/>
      <c r="E5" s="80" t="str">
        <f>'Spontaneous Sites Service Prov'!C6</f>
        <v>Commune</v>
      </c>
      <c r="F5" s="80" t="str">
        <f>'Spontaneous Sites Service Prov'!D6</f>
        <v>SectP_Code</v>
      </c>
      <c r="G5" s="80" t="str">
        <f>'Spontaneous Sites Service Prov'!E6</f>
        <v>Section</v>
      </c>
      <c r="H5" s="81" t="str">
        <f>'Spontaneous Sites Service Prov'!F6</f>
        <v>Latitude</v>
      </c>
      <c r="I5" s="81" t="str">
        <f>'Spontaneous Sites Service Prov'!G6</f>
        <v>Longitude</v>
      </c>
      <c r="J5" s="80" t="str">
        <f>'Spontaneous Sites Service Prov'!H6</f>
        <v>Site_Name</v>
      </c>
      <c r="K5" s="82" t="str">
        <f>'Spontaneous Sites Service Prov'!I6</f>
        <v>Individuals</v>
      </c>
      <c r="L5" s="82" t="str">
        <f>'Spontaneous Sites Service Prov'!J6</f>
        <v>Families</v>
      </c>
      <c r="M5" s="80" t="str">
        <f>'Spontaneous Sites Service Prov'!K6</f>
        <v>Camp Management Agency  </v>
      </c>
    </row>
    <row r="6" spans="2:13" s="9" customFormat="1" ht="19.5" customHeight="1" thickBot="1">
      <c r="B6" s="152">
        <f>'Spontaneous Sites Service Prov'!A8</f>
        <v>0</v>
      </c>
      <c r="C6" s="152">
        <f>'Spontaneous Sites Service Prov'!B8</f>
        <v>0</v>
      </c>
      <c r="D6" s="152"/>
      <c r="E6" s="152">
        <f>'Spontaneous Sites Service Prov'!C8</f>
        <v>0</v>
      </c>
      <c r="F6" s="152">
        <f>'Spontaneous Sites Service Prov'!D8</f>
        <v>0</v>
      </c>
      <c r="G6" s="152">
        <f>'Spontaneous Sites Service Prov'!E8</f>
        <v>0</v>
      </c>
      <c r="H6" s="153">
        <f>'Spontaneous Sites Service Prov'!F8</f>
        <v>0</v>
      </c>
      <c r="I6" s="153">
        <f>'Spontaneous Sites Service Prov'!G8</f>
        <v>0</v>
      </c>
      <c r="J6" s="152">
        <f>'Spontaneous Sites Service Prov'!H8</f>
        <v>0</v>
      </c>
      <c r="K6" s="154">
        <f>'Spontaneous Sites Service Prov'!I8</f>
        <v>0</v>
      </c>
      <c r="L6" s="154">
        <f>'Spontaneous Sites Service Prov'!J8</f>
        <v>0</v>
      </c>
      <c r="M6" s="152">
        <f>'Spontaneous Sites Service Prov'!K8</f>
        <v>0</v>
      </c>
    </row>
    <row r="7" spans="2:13" ht="18.75" customHeight="1">
      <c r="B7" s="158">
        <f>'Spontaneous Sites Service Prov'!A37</f>
        <v>29</v>
      </c>
      <c r="C7" s="159">
        <f>'Spontaneous Sites Service Prov'!B37</f>
        <v>131</v>
      </c>
      <c r="D7" s="159" t="s">
        <v>464</v>
      </c>
      <c r="E7" s="159" t="str">
        <f>'Spontaneous Sites Service Prov'!C37</f>
        <v>Croix-des-Bouquets</v>
      </c>
      <c r="F7" s="159" t="str">
        <f>'Spontaneous Sites Service Prov'!D37</f>
        <v>117-02</v>
      </c>
      <c r="G7" s="159" t="str">
        <f>'Spontaneous Sites Service Prov'!E37</f>
        <v>2e Varreux</v>
      </c>
      <c r="H7" s="160">
        <f>'Spontaneous Sites Service Prov'!F37</f>
        <v>18.5996570405</v>
      </c>
      <c r="I7" s="160">
        <f>'Spontaneous Sites Service Prov'!G37</f>
        <v>-72.26336466</v>
      </c>
      <c r="J7" s="159" t="str">
        <f>'Spontaneous Sites Service Prov'!H37</f>
        <v>santo 14</v>
      </c>
      <c r="K7" s="161">
        <f>'Spontaneous Sites Service Prov'!I37</f>
        <v>1000</v>
      </c>
      <c r="L7" s="161">
        <f>'Spontaneous Sites Service Prov'!J37</f>
        <v>200</v>
      </c>
      <c r="M7" s="162">
        <f>'Spontaneous Sites Service Prov'!K37</f>
        <v>0</v>
      </c>
    </row>
    <row r="8" spans="2:13" ht="18.75" customHeight="1">
      <c r="B8" s="163">
        <f>'Spontaneous Sites Service Prov'!A316</f>
        <v>309</v>
      </c>
      <c r="C8" s="83">
        <f>'Spontaneous Sites Service Prov'!B316</f>
        <v>131</v>
      </c>
      <c r="D8" s="83" t="s">
        <v>464</v>
      </c>
      <c r="E8" s="83" t="str">
        <f>'Spontaneous Sites Service Prov'!C316</f>
        <v>Croix-des-Bouquets</v>
      </c>
      <c r="F8" s="83">
        <f>'Spontaneous Sites Service Prov'!D316</f>
        <v>0</v>
      </c>
      <c r="G8" s="83">
        <f>'Spontaneous Sites Service Prov'!E316</f>
        <v>0</v>
      </c>
      <c r="H8" s="84" t="str">
        <f>'Spontaneous Sites Service Prov'!F316</f>
        <v>18.37636</v>
      </c>
      <c r="I8" s="84">
        <f>'Spontaneous Sites Service Prov'!G316</f>
        <v>-72.16095</v>
      </c>
      <c r="J8" s="83" t="str">
        <f>'Spontaneous Sites Service Prov'!H316</f>
        <v>Ti Parc</v>
      </c>
      <c r="K8" s="85">
        <f>'Spontaneous Sites Service Prov'!I316</f>
        <v>250</v>
      </c>
      <c r="L8" s="85">
        <f>'Spontaneous Sites Service Prov'!J316</f>
        <v>50</v>
      </c>
      <c r="M8" s="164">
        <f>'Spontaneous Sites Service Prov'!K316</f>
        <v>0</v>
      </c>
    </row>
    <row r="9" spans="2:13" ht="18.75" customHeight="1" thickBot="1">
      <c r="B9" s="165">
        <f>'Spontaneous Sites Service Prov'!A317</f>
        <v>310</v>
      </c>
      <c r="C9" s="166">
        <f>'Spontaneous Sites Service Prov'!B317</f>
        <v>131</v>
      </c>
      <c r="D9" s="166" t="s">
        <v>464</v>
      </c>
      <c r="E9" s="166" t="str">
        <f>'Spontaneous Sites Service Prov'!C317</f>
        <v>Croix-des-Bouquets</v>
      </c>
      <c r="F9" s="166">
        <f>'Spontaneous Sites Service Prov'!D317</f>
        <v>0</v>
      </c>
      <c r="G9" s="166">
        <f>'Spontaneous Sites Service Prov'!E317</f>
        <v>0</v>
      </c>
      <c r="H9" s="167" t="str">
        <f>'Spontaneous Sites Service Prov'!F317</f>
        <v>18.39.125</v>
      </c>
      <c r="I9" s="167">
        <f>'Spontaneous Sites Service Prov'!G317</f>
        <v>-72.16015</v>
      </c>
      <c r="J9" s="166" t="str">
        <f>'Spontaneous Sites Service Prov'!H317</f>
        <v>Canaan</v>
      </c>
      <c r="K9" s="168">
        <f>'Spontaneous Sites Service Prov'!I317</f>
        <v>1000</v>
      </c>
      <c r="L9" s="168">
        <f>'Spontaneous Sites Service Prov'!J317</f>
        <v>200</v>
      </c>
      <c r="M9" s="169">
        <f>'Spontaneous Sites Service Prov'!K317</f>
        <v>0</v>
      </c>
    </row>
    <row r="10" spans="2:13" ht="18.75" customHeight="1">
      <c r="B10" s="158">
        <f>'Spontaneous Sites Service Prov'!A21</f>
        <v>13</v>
      </c>
      <c r="C10" s="159">
        <f>'Spontaneous Sites Service Prov'!B21</f>
        <v>113</v>
      </c>
      <c r="D10" s="159" t="s">
        <v>463</v>
      </c>
      <c r="E10" s="159" t="str">
        <f>'Spontaneous Sites Service Prov'!C21</f>
        <v>Carrefour</v>
      </c>
      <c r="F10" s="159" t="str">
        <f>'Spontaneous Sites Service Prov'!D21</f>
        <v>113-02</v>
      </c>
      <c r="G10" s="159" t="str">
        <f>'Spontaneous Sites Service Prov'!E21</f>
        <v>10e Thor</v>
      </c>
      <c r="H10" s="160">
        <f>'Spontaneous Sites Service Prov'!F21</f>
        <v>18.52706406</v>
      </c>
      <c r="I10" s="160">
        <f>'Spontaneous Sites Service Prov'!G21</f>
        <v>-72.3855384406</v>
      </c>
      <c r="J10" s="159" t="str">
        <f>'Spontaneous Sites Service Prov'!H21</f>
        <v>UniversitÚ Adventiste (Diquini) (1)</v>
      </c>
      <c r="K10" s="161">
        <f>'Spontaneous Sites Service Prov'!I21</f>
        <v>14000</v>
      </c>
      <c r="L10" s="161">
        <f>'Spontaneous Sites Service Prov'!J21</f>
        <v>2600</v>
      </c>
      <c r="M10" s="162" t="str">
        <f>'Spontaneous Sites Service Prov'!K21</f>
        <v>ADRA</v>
      </c>
    </row>
    <row r="11" spans="2:13" ht="18.75" customHeight="1">
      <c r="B11" s="163">
        <f>'Spontaneous Sites Service Prov'!A22</f>
        <v>14</v>
      </c>
      <c r="C11" s="83">
        <f>'Spontaneous Sites Service Prov'!B22</f>
        <v>113</v>
      </c>
      <c r="D11" s="83" t="s">
        <v>463</v>
      </c>
      <c r="E11" s="83" t="str">
        <f>'Spontaneous Sites Service Prov'!C22</f>
        <v>Carrefour</v>
      </c>
      <c r="F11" s="83" t="str">
        <f>'Spontaneous Sites Service Prov'!D22</f>
        <v>113-02</v>
      </c>
      <c r="G11" s="83" t="str">
        <f>'Spontaneous Sites Service Prov'!E22</f>
        <v>10e Thor</v>
      </c>
      <c r="H11" s="84">
        <f>'Spontaneous Sites Service Prov'!F22</f>
        <v>18.5285516003</v>
      </c>
      <c r="I11" s="84">
        <f>'Spontaneous Sites Service Prov'!G22</f>
        <v>-72.3973992597</v>
      </c>
      <c r="J11" s="83" t="str">
        <f>'Spontaneous Sites Service Prov'!H22</f>
        <v>Centre Boulo Valcourt (Mahotiere 75  prolongÚ)</v>
      </c>
      <c r="K11" s="85">
        <f>'Spontaneous Sites Service Prov'!I22</f>
        <v>1000</v>
      </c>
      <c r="L11" s="85">
        <f>'Spontaneous Sites Service Prov'!J22</f>
        <v>200</v>
      </c>
      <c r="M11" s="164">
        <f>'Spontaneous Sites Service Prov'!K22</f>
        <v>0</v>
      </c>
    </row>
    <row r="12" spans="2:13" ht="18.75" customHeight="1">
      <c r="B12" s="163">
        <f>'Spontaneous Sites Service Prov'!A23</f>
        <v>15</v>
      </c>
      <c r="C12" s="83">
        <f>'Spontaneous Sites Service Prov'!B23</f>
        <v>113</v>
      </c>
      <c r="D12" s="83" t="s">
        <v>463</v>
      </c>
      <c r="E12" s="83" t="str">
        <f>'Spontaneous Sites Service Prov'!C23</f>
        <v>Carrefour</v>
      </c>
      <c r="F12" s="83" t="str">
        <f>'Spontaneous Sites Service Prov'!D23</f>
        <v>113-02</v>
      </c>
      <c r="G12" s="83" t="str">
        <f>'Spontaneous Sites Service Prov'!E23</f>
        <v>10e Thor</v>
      </c>
      <c r="H12" s="84">
        <f>'Spontaneous Sites Service Prov'!F23</f>
        <v>18.5304500197</v>
      </c>
      <c r="I12" s="84">
        <f>'Spontaneous Sites Service Prov'!G23</f>
        <v>-72.3385803399</v>
      </c>
      <c r="J12" s="83" t="str">
        <f>'Spontaneous Sites Service Prov'!H23</f>
        <v>Carrefour (Centre sportif)</v>
      </c>
      <c r="K12" s="85">
        <f>'Spontaneous Sites Service Prov'!I23</f>
        <v>8000</v>
      </c>
      <c r="L12" s="85">
        <f>'Spontaneous Sites Service Prov'!J23</f>
        <v>1600</v>
      </c>
      <c r="M12" s="164" t="str">
        <f>'Spontaneous Sites Service Prov'!K23</f>
        <v>ARC</v>
      </c>
    </row>
    <row r="13" spans="2:13" ht="18.75" customHeight="1">
      <c r="B13" s="163">
        <f>'Spontaneous Sites Service Prov'!A24</f>
        <v>16</v>
      </c>
      <c r="C13" s="83">
        <f>'Spontaneous Sites Service Prov'!B24</f>
        <v>113</v>
      </c>
      <c r="D13" s="83" t="s">
        <v>463</v>
      </c>
      <c r="E13" s="83" t="str">
        <f>'Spontaneous Sites Service Prov'!C24</f>
        <v>Carrefour</v>
      </c>
      <c r="F13" s="83" t="str">
        <f>'Spontaneous Sites Service Prov'!D24</f>
        <v>113-02</v>
      </c>
      <c r="G13" s="83" t="str">
        <f>'Spontaneous Sites Service Prov'!E24</f>
        <v>10e Thor</v>
      </c>
      <c r="H13" s="84">
        <f>'Spontaneous Sites Service Prov'!F24</f>
        <v>18.5320694794</v>
      </c>
      <c r="I13" s="84">
        <f>'Spontaneous Sites Service Prov'!G24</f>
        <v>-72.3799827498</v>
      </c>
      <c r="J13" s="83" t="str">
        <f>'Spontaneous Sites Service Prov'!H24</f>
        <v>Marine Haitienne</v>
      </c>
      <c r="K13" s="85">
        <f>'Spontaneous Sites Service Prov'!I24</f>
        <v>2000</v>
      </c>
      <c r="L13" s="85">
        <f>'Spontaneous Sites Service Prov'!J24</f>
        <v>400</v>
      </c>
      <c r="M13" s="164">
        <f>'Spontaneous Sites Service Prov'!K24</f>
        <v>0</v>
      </c>
    </row>
    <row r="14" spans="2:13" ht="18.75" customHeight="1">
      <c r="B14" s="163">
        <f>'Spontaneous Sites Service Prov'!A25</f>
        <v>17</v>
      </c>
      <c r="C14" s="83">
        <f>'Spontaneous Sites Service Prov'!B25</f>
        <v>113</v>
      </c>
      <c r="D14" s="83" t="s">
        <v>463</v>
      </c>
      <c r="E14" s="83" t="str">
        <f>'Spontaneous Sites Service Prov'!C25</f>
        <v>Carrefour</v>
      </c>
      <c r="F14" s="83" t="str">
        <f>'Spontaneous Sites Service Prov'!D25</f>
        <v>113-02</v>
      </c>
      <c r="G14" s="83" t="str">
        <f>'Spontaneous Sites Service Prov'!E25</f>
        <v>10e Thor</v>
      </c>
      <c r="H14" s="84">
        <f>'Spontaneous Sites Service Prov'!F25</f>
        <v>18.5341782001</v>
      </c>
      <c r="I14" s="84">
        <f>'Spontaneous Sites Service Prov'!G25</f>
        <v>-72.3958330102</v>
      </c>
      <c r="J14" s="83" t="str">
        <f>'Spontaneous Sites Service Prov'!H25</f>
        <v>College Elie Blaise (Mahotiere 75 1)</v>
      </c>
      <c r="K14" s="85">
        <f>'Spontaneous Sites Service Prov'!I25</f>
        <v>3000</v>
      </c>
      <c r="L14" s="85">
        <f>'Spontaneous Sites Service Prov'!J25</f>
        <v>600</v>
      </c>
      <c r="M14" s="164">
        <f>'Spontaneous Sites Service Prov'!K25</f>
        <v>0</v>
      </c>
    </row>
    <row r="15" spans="2:13" ht="18.75" customHeight="1">
      <c r="B15" s="163">
        <f>'Spontaneous Sites Service Prov'!A26</f>
        <v>18</v>
      </c>
      <c r="C15" s="83">
        <f>'Spontaneous Sites Service Prov'!B26</f>
        <v>113</v>
      </c>
      <c r="D15" s="83" t="s">
        <v>463</v>
      </c>
      <c r="E15" s="83" t="str">
        <f>'Spontaneous Sites Service Prov'!C26</f>
        <v>Carrefour</v>
      </c>
      <c r="F15" s="83" t="str">
        <f>'Spontaneous Sites Service Prov'!D26</f>
        <v>113-02</v>
      </c>
      <c r="G15" s="83" t="str">
        <f>'Spontaneous Sites Service Prov'!E26</f>
        <v>10e Thor</v>
      </c>
      <c r="H15" s="84">
        <f>'Spontaneous Sites Service Prov'!F26</f>
        <v>18.534833333333335</v>
      </c>
      <c r="I15" s="84">
        <f>'Spontaneous Sites Service Prov'!G26</f>
        <v>-72.40383333333334</v>
      </c>
      <c r="J15" s="83" t="str">
        <f>'Spontaneous Sites Service Prov'!H26</f>
        <v>Stadium</v>
      </c>
      <c r="K15" s="85">
        <f>'Spontaneous Sites Service Prov'!I26</f>
        <v>2035</v>
      </c>
      <c r="L15" s="85">
        <f>'Spontaneous Sites Service Prov'!J26</f>
        <v>407</v>
      </c>
      <c r="M15" s="164">
        <f>'Spontaneous Sites Service Prov'!K26</f>
        <v>0</v>
      </c>
    </row>
    <row r="16" spans="2:13" ht="18.75" customHeight="1">
      <c r="B16" s="163">
        <f>'Spontaneous Sites Service Prov'!A27</f>
        <v>19</v>
      </c>
      <c r="C16" s="83">
        <f>'Spontaneous Sites Service Prov'!B27</f>
        <v>113</v>
      </c>
      <c r="D16" s="83" t="s">
        <v>463</v>
      </c>
      <c r="E16" s="83" t="str">
        <f>'Spontaneous Sites Service Prov'!C27</f>
        <v>Carrefour</v>
      </c>
      <c r="F16" s="83" t="str">
        <f>'Spontaneous Sites Service Prov'!D27</f>
        <v>113-02</v>
      </c>
      <c r="G16" s="83" t="str">
        <f>'Spontaneous Sites Service Prov'!E27</f>
        <v>10e Thor</v>
      </c>
      <c r="H16" s="84">
        <f>'Spontaneous Sites Service Prov'!F27</f>
        <v>18.5363278295</v>
      </c>
      <c r="I16" s="84">
        <f>'Spontaneous Sites Service Prov'!G27</f>
        <v>-72.3928771407</v>
      </c>
      <c r="J16" s="83" t="str">
        <f>'Spontaneous Sites Service Prov'!H27</f>
        <v>Les soeurs saleciennes (Thor)</v>
      </c>
      <c r="K16" s="85">
        <f>'Spontaneous Sites Service Prov'!I27</f>
        <v>2000</v>
      </c>
      <c r="L16" s="85">
        <f>'Spontaneous Sites Service Prov'!J27</f>
        <v>400</v>
      </c>
      <c r="M16" s="164">
        <f>'Spontaneous Sites Service Prov'!K27</f>
        <v>0</v>
      </c>
    </row>
    <row r="17" spans="2:13" ht="18.75" customHeight="1">
      <c r="B17" s="163">
        <f>'Spontaneous Sites Service Prov'!A28</f>
        <v>20</v>
      </c>
      <c r="C17" s="83">
        <f>'Spontaneous Sites Service Prov'!B28</f>
        <v>113</v>
      </c>
      <c r="D17" s="83" t="s">
        <v>463</v>
      </c>
      <c r="E17" s="83" t="str">
        <f>'Spontaneous Sites Service Prov'!C28</f>
        <v>Carrefour</v>
      </c>
      <c r="F17" s="83" t="str">
        <f>'Spontaneous Sites Service Prov'!D28</f>
        <v>113-02</v>
      </c>
      <c r="G17" s="83" t="str">
        <f>'Spontaneous Sites Service Prov'!E28</f>
        <v>10e Thor</v>
      </c>
      <c r="H17" s="84">
        <f>'Spontaneous Sites Service Prov'!F28</f>
        <v>18.5379232392</v>
      </c>
      <c r="I17" s="84">
        <f>'Spontaneous Sites Service Prov'!G28</f>
        <v>-72.4053395206</v>
      </c>
      <c r="J17" s="83" t="str">
        <f>'Spontaneous Sites Service Prov'!H28</f>
        <v>Centre Sportif de Carrefour (route)</v>
      </c>
      <c r="K17" s="85">
        <f>'Spontaneous Sites Service Prov'!I28</f>
        <v>2000</v>
      </c>
      <c r="L17" s="85">
        <f>'Spontaneous Sites Service Prov'!J28</f>
        <v>400</v>
      </c>
      <c r="M17" s="164">
        <f>'Spontaneous Sites Service Prov'!K28</f>
        <v>0</v>
      </c>
    </row>
    <row r="18" spans="2:13" ht="18.75" customHeight="1">
      <c r="B18" s="163">
        <f>'Spontaneous Sites Service Prov'!A29</f>
        <v>21</v>
      </c>
      <c r="C18" s="83">
        <f>'Spontaneous Sites Service Prov'!B29</f>
        <v>113</v>
      </c>
      <c r="D18" s="83" t="s">
        <v>463</v>
      </c>
      <c r="E18" s="83" t="str">
        <f>'Spontaneous Sites Service Prov'!C29</f>
        <v>Carrefour</v>
      </c>
      <c r="F18" s="83" t="str">
        <f>'Spontaneous Sites Service Prov'!D29</f>
        <v>113-02</v>
      </c>
      <c r="G18" s="83" t="str">
        <f>'Spontaneous Sites Service Prov'!E29</f>
        <v>10e Thor</v>
      </c>
      <c r="H18" s="84">
        <f>'Spontaneous Sites Service Prov'!F29</f>
        <v>18.5415416202</v>
      </c>
      <c r="I18" s="84">
        <f>'Spontaneous Sites Service Prov'!G29</f>
        <v>-72.3980245497</v>
      </c>
      <c r="J18" s="83" t="str">
        <f>'Spontaneous Sites Service Prov'!H29</f>
        <v>Food for the Poor (mon repos 32)</v>
      </c>
      <c r="K18" s="85">
        <f>'Spontaneous Sites Service Prov'!I29</f>
        <v>2000</v>
      </c>
      <c r="L18" s="85">
        <f>'Spontaneous Sites Service Prov'!J29</f>
        <v>400</v>
      </c>
      <c r="M18" s="164">
        <f>'Spontaneous Sites Service Prov'!K29</f>
        <v>0</v>
      </c>
    </row>
    <row r="19" spans="2:13" ht="18.75" customHeight="1">
      <c r="B19" s="163">
        <f>'Spontaneous Sites Service Prov'!A30</f>
        <v>22</v>
      </c>
      <c r="C19" s="83">
        <f>'Spontaneous Sites Service Prov'!B30</f>
        <v>117</v>
      </c>
      <c r="D19" s="83" t="s">
        <v>463</v>
      </c>
      <c r="E19" s="83" t="str">
        <f>'Spontaneous Sites Service Prov'!C30</f>
        <v>Carrefour</v>
      </c>
      <c r="F19" s="83">
        <f>'Spontaneous Sites Service Prov'!D30</f>
        <v>0</v>
      </c>
      <c r="G19" s="83">
        <f>'Spontaneous Sites Service Prov'!E30</f>
        <v>0</v>
      </c>
      <c r="H19" s="84">
        <f>'Spontaneous Sites Service Prov'!F30</f>
        <v>0</v>
      </c>
      <c r="I19" s="84">
        <f>'Spontaneous Sites Service Prov'!G30</f>
        <v>0</v>
      </c>
      <c r="J19" s="83" t="str">
        <f>'Spontaneous Sites Service Prov'!H30</f>
        <v>Freres Salesiens de St Jean Bosco</v>
      </c>
      <c r="K19" s="85">
        <f>'Spontaneous Sites Service Prov'!I30</f>
        <v>2661</v>
      </c>
      <c r="L19" s="85">
        <f>'Spontaneous Sites Service Prov'!J30</f>
        <v>501</v>
      </c>
      <c r="M19" s="164">
        <f>'Spontaneous Sites Service Prov'!K30</f>
        <v>0</v>
      </c>
    </row>
    <row r="20" spans="2:13" ht="18.75" customHeight="1" thickBot="1">
      <c r="B20" s="165">
        <f>'Spontaneous Sites Service Prov'!A287</f>
        <v>280</v>
      </c>
      <c r="C20" s="166">
        <f>'Spontaneous Sites Service Prov'!B287</f>
        <v>0</v>
      </c>
      <c r="D20" s="170" t="s">
        <v>463</v>
      </c>
      <c r="E20" s="166">
        <f>'Spontaneous Sites Service Prov'!C287</f>
        <v>0</v>
      </c>
      <c r="F20" s="166">
        <f>'Spontaneous Sites Service Prov'!D287</f>
        <v>0</v>
      </c>
      <c r="G20" s="166">
        <f>'Spontaneous Sites Service Prov'!E287</f>
        <v>0</v>
      </c>
      <c r="H20" s="167">
        <f>'Spontaneous Sites Service Prov'!F287</f>
        <v>18.5287090903</v>
      </c>
      <c r="I20" s="167">
        <f>'Spontaneous Sites Service Prov'!G287</f>
        <v>-72.3812696195</v>
      </c>
      <c r="J20" s="166" t="str">
        <f>'Spontaneous Sites Service Prov'!H287</f>
        <v>Bazile Moreau</v>
      </c>
      <c r="K20" s="168">
        <f>'Spontaneous Sites Service Prov'!I287</f>
        <v>2000</v>
      </c>
      <c r="L20" s="168">
        <f>'Spontaneous Sites Service Prov'!J287</f>
        <v>400</v>
      </c>
      <c r="M20" s="169">
        <f>'Spontaneous Sites Service Prov'!K287</f>
        <v>0</v>
      </c>
    </row>
    <row r="21" spans="2:13" ht="18.75" customHeight="1">
      <c r="B21" s="158">
        <f>'Spontaneous Sites Service Prov'!A31</f>
        <v>23</v>
      </c>
      <c r="C21" s="159">
        <f>'Spontaneous Sites Service Prov'!B31</f>
        <v>117</v>
      </c>
      <c r="D21" s="159" t="s">
        <v>467</v>
      </c>
      <c r="E21" s="159" t="str">
        <f>'Spontaneous Sites Service Prov'!C31</f>
        <v>Cite Soleil</v>
      </c>
      <c r="F21" s="159" t="str">
        <f>'Spontaneous Sites Service Prov'!D31</f>
        <v>117-01</v>
      </c>
      <c r="G21" s="159" t="str">
        <f>'Spontaneous Sites Service Prov'!E31</f>
        <v>1ere Varreux</v>
      </c>
      <c r="H21" s="160">
        <f>'Spontaneous Sites Service Prov'!F31</f>
        <v>18.5736099404</v>
      </c>
      <c r="I21" s="160">
        <f>'Spontaneous Sites Service Prov'!G31</f>
        <v>-72.3285935503</v>
      </c>
      <c r="J21" s="159" t="str">
        <f>'Spontaneous Sites Service Prov'!H31</f>
        <v>Cite Soleil</v>
      </c>
      <c r="K21" s="161">
        <f>'Spontaneous Sites Service Prov'!I31</f>
        <v>4000</v>
      </c>
      <c r="L21" s="161">
        <f>'Spontaneous Sites Service Prov'!J31</f>
        <v>800</v>
      </c>
      <c r="M21" s="162">
        <f>'Spontaneous Sites Service Prov'!K31</f>
        <v>0</v>
      </c>
    </row>
    <row r="22" spans="2:13" ht="18.75" customHeight="1">
      <c r="B22" s="163">
        <f>'Spontaneous Sites Service Prov'!A32</f>
        <v>24</v>
      </c>
      <c r="C22" s="83">
        <f>'Spontaneous Sites Service Prov'!B32</f>
        <v>117</v>
      </c>
      <c r="D22" s="83" t="s">
        <v>467</v>
      </c>
      <c r="E22" s="83" t="str">
        <f>'Spontaneous Sites Service Prov'!C32</f>
        <v>Cite Soleil</v>
      </c>
      <c r="F22" s="83" t="str">
        <f>'Spontaneous Sites Service Prov'!D32</f>
        <v>117-01</v>
      </c>
      <c r="G22" s="83" t="str">
        <f>'Spontaneous Sites Service Prov'!E32</f>
        <v>1ere Varreux</v>
      </c>
      <c r="H22" s="84">
        <f>'Spontaneous Sites Service Prov'!F32</f>
        <v>18.5782727999</v>
      </c>
      <c r="I22" s="84">
        <f>'Spontaneous Sites Service Prov'!G32</f>
        <v>-72.3369180404</v>
      </c>
      <c r="J22" s="83" t="str">
        <f>'Spontaneous Sites Service Prov'!H32</f>
        <v>Cite Soleil Hopital Ste Catherine</v>
      </c>
      <c r="K22" s="85">
        <f>'Spontaneous Sites Service Prov'!I32</f>
        <v>6000</v>
      </c>
      <c r="L22" s="85">
        <f>'Spontaneous Sites Service Prov'!J32</f>
        <v>1200</v>
      </c>
      <c r="M22" s="164">
        <f>'Spontaneous Sites Service Prov'!K32</f>
        <v>0</v>
      </c>
    </row>
    <row r="23" spans="2:13" ht="18.75" customHeight="1">
      <c r="B23" s="163">
        <f>'Spontaneous Sites Service Prov'!A33</f>
        <v>25</v>
      </c>
      <c r="C23" s="83">
        <f>'Spontaneous Sites Service Prov'!B33</f>
        <v>117</v>
      </c>
      <c r="D23" s="83" t="s">
        <v>467</v>
      </c>
      <c r="E23" s="83" t="str">
        <f>'Spontaneous Sites Service Prov'!C33</f>
        <v>Cite Soleil</v>
      </c>
      <c r="F23" s="83" t="str">
        <f>'Spontaneous Sites Service Prov'!D33</f>
        <v>117-02</v>
      </c>
      <c r="G23" s="83" t="str">
        <f>'Spontaneous Sites Service Prov'!E33</f>
        <v>2e Varreux</v>
      </c>
      <c r="H23" s="84">
        <f>'Spontaneous Sites Service Prov'!F33</f>
        <v>18.58291578</v>
      </c>
      <c r="I23" s="84">
        <f>'Spontaneous Sites Service Prov'!G33</f>
        <v>-72.3063753902</v>
      </c>
      <c r="J23" s="83" t="str">
        <f>'Spontaneous Sites Service Prov'!H33</f>
        <v>Sarthe (route Nationale)</v>
      </c>
      <c r="K23" s="85">
        <f>'Spontaneous Sites Service Prov'!I33</f>
        <v>0</v>
      </c>
      <c r="L23" s="85">
        <f>'Spontaneous Sites Service Prov'!J33</f>
        <v>0</v>
      </c>
      <c r="M23" s="164">
        <f>'Spontaneous Sites Service Prov'!K33</f>
        <v>0</v>
      </c>
    </row>
    <row r="24" spans="2:13" ht="18.75" customHeight="1">
      <c r="B24" s="163">
        <f>'Spontaneous Sites Service Prov'!A34</f>
        <v>26</v>
      </c>
      <c r="C24" s="83">
        <f>'Spontaneous Sites Service Prov'!B34</f>
        <v>117</v>
      </c>
      <c r="D24" s="83" t="s">
        <v>467</v>
      </c>
      <c r="E24" s="83" t="str">
        <f>'Spontaneous Sites Service Prov'!C34</f>
        <v>Cite Soleil</v>
      </c>
      <c r="F24" s="83" t="str">
        <f>'Spontaneous Sites Service Prov'!D34</f>
        <v>117-02</v>
      </c>
      <c r="G24" s="83" t="str">
        <f>'Spontaneous Sites Service Prov'!E34</f>
        <v>2e Varreux</v>
      </c>
      <c r="H24" s="84">
        <f>'Spontaneous Sites Service Prov'!F34</f>
        <v>18.5829289398</v>
      </c>
      <c r="I24" s="84">
        <f>'Spontaneous Sites Service Prov'!G34</f>
        <v>-72.3141963807</v>
      </c>
      <c r="J24" s="83" t="str">
        <f>'Spontaneous Sites Service Prov'!H34</f>
        <v>Sarthe (route Nationale)</v>
      </c>
      <c r="K24" s="85">
        <f>'Spontaneous Sites Service Prov'!I34</f>
        <v>0</v>
      </c>
      <c r="L24" s="85">
        <f>'Spontaneous Sites Service Prov'!J34</f>
        <v>0</v>
      </c>
      <c r="M24" s="164">
        <f>'Spontaneous Sites Service Prov'!K34</f>
        <v>0</v>
      </c>
    </row>
    <row r="25" spans="2:13" ht="18.75" customHeight="1">
      <c r="B25" s="163">
        <f>'Spontaneous Sites Service Prov'!A35</f>
        <v>27</v>
      </c>
      <c r="C25" s="83">
        <f>'Spontaneous Sites Service Prov'!B35</f>
        <v>117</v>
      </c>
      <c r="D25" s="83" t="s">
        <v>467</v>
      </c>
      <c r="E25" s="83" t="str">
        <f>'Spontaneous Sites Service Prov'!C35</f>
        <v>Cite Soleil</v>
      </c>
      <c r="F25" s="83">
        <f>'Spontaneous Sites Service Prov'!D35</f>
        <v>0</v>
      </c>
      <c r="G25" s="83">
        <f>'Spontaneous Sites Service Prov'!E35</f>
        <v>0</v>
      </c>
      <c r="H25" s="84">
        <f>'Spontaneous Sites Service Prov'!F35</f>
        <v>0</v>
      </c>
      <c r="I25" s="84">
        <f>'Spontaneous Sites Service Prov'!G35</f>
        <v>0</v>
      </c>
      <c r="J25" s="83" t="str">
        <f>'Spontaneous Sites Service Prov'!H35</f>
        <v>Paroisse Notre Dame de Lourdes</v>
      </c>
      <c r="K25" s="85">
        <f>'Spontaneous Sites Service Prov'!I35</f>
        <v>2600</v>
      </c>
      <c r="L25" s="85">
        <f>'Spontaneous Sites Service Prov'!J35</f>
        <v>520</v>
      </c>
      <c r="M25" s="164">
        <f>'Spontaneous Sites Service Prov'!K35</f>
        <v>0</v>
      </c>
    </row>
    <row r="26" spans="2:13" ht="18.75" customHeight="1" thickBot="1">
      <c r="B26" s="165">
        <f>'Spontaneous Sites Service Prov'!A36</f>
        <v>28</v>
      </c>
      <c r="C26" s="166">
        <f>'Spontaneous Sites Service Prov'!B36</f>
        <v>118</v>
      </c>
      <c r="D26" s="166" t="s">
        <v>467</v>
      </c>
      <c r="E26" s="166" t="str">
        <f>'Spontaneous Sites Service Prov'!C36</f>
        <v>Cite Soleil ou Tabarre</v>
      </c>
      <c r="F26" s="166">
        <f>'Spontaneous Sites Service Prov'!D36</f>
        <v>0</v>
      </c>
      <c r="G26" s="166">
        <f>'Spontaneous Sites Service Prov'!E36</f>
        <v>0</v>
      </c>
      <c r="H26" s="167">
        <f>'Spontaneous Sites Service Prov'!F36</f>
        <v>0</v>
      </c>
      <c r="I26" s="167">
        <f>'Spontaneous Sites Service Prov'!G36</f>
        <v>0</v>
      </c>
      <c r="J26" s="166" t="str">
        <f>'Spontaneous Sites Service Prov'!H36</f>
        <v>Athletique d Haiti</v>
      </c>
      <c r="K26" s="168">
        <f>'Spontaneous Sites Service Prov'!I36</f>
        <v>600</v>
      </c>
      <c r="L26" s="168">
        <f>'Spontaneous Sites Service Prov'!J36</f>
        <v>125</v>
      </c>
      <c r="M26" s="169">
        <f>'Spontaneous Sites Service Prov'!K36</f>
        <v>0</v>
      </c>
    </row>
    <row r="27" spans="2:13" ht="18.75" customHeight="1">
      <c r="B27" s="158">
        <f>'Spontaneous Sites Service Prov'!A38</f>
        <v>30</v>
      </c>
      <c r="C27" s="159">
        <f>'Spontaneous Sites Service Prov'!B38</f>
        <v>112</v>
      </c>
      <c r="D27" s="159" t="s">
        <v>465</v>
      </c>
      <c r="E27" s="159" t="str">
        <f>'Spontaneous Sites Service Prov'!C38</f>
        <v>Delmas</v>
      </c>
      <c r="F27" s="159" t="str">
        <f>'Spontaneous Sites Service Prov'!D38</f>
        <v>112-01</v>
      </c>
      <c r="G27" s="159" t="str">
        <f>'Spontaneous Sites Service Prov'!E38</f>
        <v>1ere Saint Martin</v>
      </c>
      <c r="H27" s="160">
        <f>'Spontaneous Sites Service Prov'!F38</f>
        <v>18.5272916666</v>
      </c>
      <c r="I27" s="160">
        <f>'Spontaneous Sites Service Prov'!G38</f>
        <v>-72.2846861114</v>
      </c>
      <c r="J27" s="159" t="str">
        <f>'Spontaneous Sites Service Prov'!H38</f>
        <v>Delmas 89 A impasse Oseille</v>
      </c>
      <c r="K27" s="161">
        <f>'Spontaneous Sites Service Prov'!I38</f>
        <v>7500</v>
      </c>
      <c r="L27" s="161">
        <f>'Spontaneous Sites Service Prov'!J38</f>
        <v>1500</v>
      </c>
      <c r="M27" s="162">
        <f>'Spontaneous Sites Service Prov'!K38</f>
        <v>0</v>
      </c>
    </row>
    <row r="28" spans="2:13" ht="18.75" customHeight="1">
      <c r="B28" s="163">
        <f>'Spontaneous Sites Service Prov'!A39</f>
        <v>31</v>
      </c>
      <c r="C28" s="83">
        <f>'Spontaneous Sites Service Prov'!B39</f>
        <v>112</v>
      </c>
      <c r="D28" s="83" t="s">
        <v>465</v>
      </c>
      <c r="E28" s="83" t="str">
        <f>'Spontaneous Sites Service Prov'!C39</f>
        <v>Delmas</v>
      </c>
      <c r="F28" s="83" t="str">
        <f>'Spontaneous Sites Service Prov'!D39</f>
        <v>112-01</v>
      </c>
      <c r="G28" s="83" t="str">
        <f>'Spontaneous Sites Service Prov'!E39</f>
        <v>1ere Saint Martin</v>
      </c>
      <c r="H28" s="84">
        <f>'Spontaneous Sites Service Prov'!F39</f>
        <v>18.5283166664</v>
      </c>
      <c r="I28" s="84">
        <f>'Spontaneous Sites Service Prov'!G39</f>
        <v>-72.2850527782</v>
      </c>
      <c r="J28" s="83" t="str">
        <f>'Spontaneous Sites Service Prov'!H39</f>
        <v>Delmas 89 C Lindor 2</v>
      </c>
      <c r="K28" s="85">
        <f>'Spontaneous Sites Service Prov'!I39</f>
        <v>0</v>
      </c>
      <c r="L28" s="85">
        <f>'Spontaneous Sites Service Prov'!J39</f>
        <v>0</v>
      </c>
      <c r="M28" s="164">
        <f>'Spontaneous Sites Service Prov'!K39</f>
        <v>0</v>
      </c>
    </row>
    <row r="29" spans="2:13" ht="18.75" customHeight="1">
      <c r="B29" s="163">
        <f>'Spontaneous Sites Service Prov'!A40</f>
        <v>32</v>
      </c>
      <c r="C29" s="83">
        <f>'Spontaneous Sites Service Prov'!B40</f>
        <v>112</v>
      </c>
      <c r="D29" s="83" t="s">
        <v>465</v>
      </c>
      <c r="E29" s="83" t="str">
        <f>'Spontaneous Sites Service Prov'!C40</f>
        <v>Delmas</v>
      </c>
      <c r="F29" s="83" t="str">
        <f>'Spontaneous Sites Service Prov'!D40</f>
        <v>112-01</v>
      </c>
      <c r="G29" s="83" t="str">
        <f>'Spontaneous Sites Service Prov'!E40</f>
        <v>1ere Saint Martin</v>
      </c>
      <c r="H29" s="84">
        <f>'Spontaneous Sites Service Prov'!F40</f>
        <v>18.5292027775</v>
      </c>
      <c r="I29" s="84">
        <f>'Spontaneous Sites Service Prov'!G40</f>
        <v>-72.286447222</v>
      </c>
      <c r="J29" s="83" t="str">
        <f>'Spontaneous Sites Service Prov'!H40</f>
        <v>Delmas 89 B Lindor 1</v>
      </c>
      <c r="K29" s="85">
        <f>'Spontaneous Sites Service Prov'!I40</f>
        <v>0</v>
      </c>
      <c r="L29" s="85">
        <f>'Spontaneous Sites Service Prov'!J40</f>
        <v>0</v>
      </c>
      <c r="M29" s="164">
        <f>'Spontaneous Sites Service Prov'!K40</f>
        <v>0</v>
      </c>
    </row>
    <row r="30" spans="2:13" ht="18.75" customHeight="1">
      <c r="B30" s="163">
        <f>'Spontaneous Sites Service Prov'!A41</f>
        <v>33</v>
      </c>
      <c r="C30" s="83">
        <f>'Spontaneous Sites Service Prov'!B41</f>
        <v>112</v>
      </c>
      <c r="D30" s="83" t="s">
        <v>465</v>
      </c>
      <c r="E30" s="83" t="str">
        <f>'Spontaneous Sites Service Prov'!C41</f>
        <v>Delmas</v>
      </c>
      <c r="F30" s="83" t="str">
        <f>'Spontaneous Sites Service Prov'!D41</f>
        <v>112-01</v>
      </c>
      <c r="G30" s="83" t="str">
        <f>'Spontaneous Sites Service Prov'!E41</f>
        <v>1ere Saint Martin</v>
      </c>
      <c r="H30" s="84">
        <f>'Spontaneous Sites Service Prov'!F41</f>
        <v>18.5294361111</v>
      </c>
      <c r="I30" s="84">
        <f>'Spontaneous Sites Service Prov'!G41</f>
        <v>-72.2816611107</v>
      </c>
      <c r="J30" s="83" t="str">
        <f>'Spontaneous Sites Service Prov'!H41</f>
        <v>Delmas 83 Ecole entre ruelle Laguerre et Morency</v>
      </c>
      <c r="K30" s="85">
        <f>'Spontaneous Sites Service Prov'!I41</f>
        <v>1500</v>
      </c>
      <c r="L30" s="85">
        <f>'Spontaneous Sites Service Prov'!J41</f>
        <v>300</v>
      </c>
      <c r="M30" s="164">
        <f>'Spontaneous Sites Service Prov'!K41</f>
        <v>0</v>
      </c>
    </row>
    <row r="31" spans="2:13" ht="18.75" customHeight="1">
      <c r="B31" s="163">
        <f>'Spontaneous Sites Service Prov'!A42</f>
        <v>34</v>
      </c>
      <c r="C31" s="83">
        <f>'Spontaneous Sites Service Prov'!B42</f>
        <v>112</v>
      </c>
      <c r="D31" s="83" t="s">
        <v>465</v>
      </c>
      <c r="E31" s="83" t="str">
        <f>'Spontaneous Sites Service Prov'!C42</f>
        <v>Delmas</v>
      </c>
      <c r="F31" s="83" t="str">
        <f>'Spontaneous Sites Service Prov'!D42</f>
        <v>112-01</v>
      </c>
      <c r="G31" s="83" t="str">
        <f>'Spontaneous Sites Service Prov'!E42</f>
        <v>1ere Saint Martin</v>
      </c>
      <c r="H31" s="84">
        <f>'Spontaneous Sites Service Prov'!F42</f>
        <v>18.5301638888</v>
      </c>
      <c r="I31" s="84">
        <f>'Spontaneous Sites Service Prov'!G42</f>
        <v>-72.2814333329</v>
      </c>
      <c r="J31" s="83" t="str">
        <f>'Spontaneous Sites Service Prov'!H42</f>
        <v>Delmas 83 ruelle Morency</v>
      </c>
      <c r="K31" s="85">
        <f>'Spontaneous Sites Service Prov'!I42</f>
        <v>2000</v>
      </c>
      <c r="L31" s="85">
        <f>'Spontaneous Sites Service Prov'!J42</f>
        <v>400</v>
      </c>
      <c r="M31" s="164">
        <f>'Spontaneous Sites Service Prov'!K42</f>
        <v>0</v>
      </c>
    </row>
    <row r="32" spans="2:13" ht="18.75" customHeight="1">
      <c r="B32" s="163">
        <f>'Spontaneous Sites Service Prov'!A43</f>
        <v>35</v>
      </c>
      <c r="C32" s="83">
        <f>'Spontaneous Sites Service Prov'!B43</f>
        <v>112</v>
      </c>
      <c r="D32" s="83" t="s">
        <v>465</v>
      </c>
      <c r="E32" s="83" t="str">
        <f>'Spontaneous Sites Service Prov'!C43</f>
        <v>Delmas</v>
      </c>
      <c r="F32" s="83" t="str">
        <f>'Spontaneous Sites Service Prov'!D43</f>
        <v>112-01</v>
      </c>
      <c r="G32" s="83" t="str">
        <f>'Spontaneous Sites Service Prov'!E43</f>
        <v>1ere Saint Martin</v>
      </c>
      <c r="H32" s="84">
        <f>'Spontaneous Sites Service Prov'!F43</f>
        <v>18.5329211697</v>
      </c>
      <c r="I32" s="84">
        <f>'Spontaneous Sites Service Prov'!G43</f>
        <v>-72.2881266499</v>
      </c>
      <c r="J32" s="83" t="str">
        <f>'Spontaneous Sites Service Prov'!H43</f>
        <v>Delma 83,</v>
      </c>
      <c r="K32" s="85">
        <f>'Spontaneous Sites Service Prov'!I43</f>
        <v>2000</v>
      </c>
      <c r="L32" s="85">
        <f>'Spontaneous Sites Service Prov'!J43</f>
        <v>400</v>
      </c>
      <c r="M32" s="164">
        <f>'Spontaneous Sites Service Prov'!K43</f>
        <v>0</v>
      </c>
    </row>
    <row r="33" spans="2:13" ht="18.75" customHeight="1">
      <c r="B33" s="163">
        <f>'Spontaneous Sites Service Prov'!A44</f>
        <v>36</v>
      </c>
      <c r="C33" s="83">
        <f>'Spontaneous Sites Service Prov'!B44</f>
        <v>112</v>
      </c>
      <c r="D33" s="83" t="s">
        <v>465</v>
      </c>
      <c r="E33" s="83" t="str">
        <f>'Spontaneous Sites Service Prov'!C44</f>
        <v>Delmas</v>
      </c>
      <c r="F33" s="83" t="str">
        <f>'Spontaneous Sites Service Prov'!D44</f>
        <v>112-01</v>
      </c>
      <c r="G33" s="83" t="str">
        <f>'Spontaneous Sites Service Prov'!E44</f>
        <v>1ere Saint Martin</v>
      </c>
      <c r="H33" s="84">
        <f>'Spontaneous Sites Service Prov'!F44</f>
        <v>18.5381442702</v>
      </c>
      <c r="I33" s="84">
        <f>'Spontaneous Sites Service Prov'!G44</f>
        <v>-72.3368858494</v>
      </c>
      <c r="J33" s="83" t="str">
        <f>'Spontaneous Sites Service Prov'!H44</f>
        <v>Parc Olympique (Parc Jean Marie Vincent)</v>
      </c>
      <c r="K33" s="85">
        <f>'Spontaneous Sites Service Prov'!I44</f>
        <v>2000</v>
      </c>
      <c r="L33" s="85">
        <f>'Spontaneous Sites Service Prov'!J44</f>
        <v>400</v>
      </c>
      <c r="M33" s="164">
        <f>'Spontaneous Sites Service Prov'!K44</f>
        <v>0</v>
      </c>
    </row>
    <row r="34" spans="2:13" ht="38.25">
      <c r="B34" s="163">
        <f>'Spontaneous Sites Service Prov'!A45</f>
        <v>37</v>
      </c>
      <c r="C34" s="83">
        <f>'Spontaneous Sites Service Prov'!B45</f>
        <v>112</v>
      </c>
      <c r="D34" s="83" t="s">
        <v>465</v>
      </c>
      <c r="E34" s="83" t="str">
        <f>'Spontaneous Sites Service Prov'!C45</f>
        <v>Delmas</v>
      </c>
      <c r="F34" s="83" t="str">
        <f>'Spontaneous Sites Service Prov'!D45</f>
        <v>112-01</v>
      </c>
      <c r="G34" s="83" t="str">
        <f>'Spontaneous Sites Service Prov'!E45</f>
        <v>1ere Saint Martin</v>
      </c>
      <c r="H34" s="84">
        <f>'Spontaneous Sites Service Prov'!F45</f>
        <v>18.5384218799</v>
      </c>
      <c r="I34" s="84">
        <f>'Spontaneous Sites Service Prov'!G45</f>
        <v>-72.2955498298</v>
      </c>
      <c r="J34" s="83" t="str">
        <f>'Spontaneous Sites Service Prov'!H45</f>
        <v>Hopital DASH - Delmas 48</v>
      </c>
      <c r="K34" s="85">
        <f>'Spontaneous Sites Service Prov'!I45</f>
        <v>1000</v>
      </c>
      <c r="L34" s="85">
        <f>'Spontaneous Sites Service Prov'!J45</f>
        <v>200</v>
      </c>
      <c r="M34" s="164">
        <f>'Spontaneous Sites Service Prov'!K45</f>
        <v>0</v>
      </c>
    </row>
    <row r="35" spans="2:13" ht="18.75" customHeight="1">
      <c r="B35" s="163">
        <f>'Spontaneous Sites Service Prov'!A46</f>
        <v>38</v>
      </c>
      <c r="C35" s="83">
        <f>'Spontaneous Sites Service Prov'!B46</f>
        <v>112</v>
      </c>
      <c r="D35" s="83" t="s">
        <v>465</v>
      </c>
      <c r="E35" s="83" t="str">
        <f>'Spontaneous Sites Service Prov'!C46</f>
        <v>Delmas</v>
      </c>
      <c r="F35" s="83" t="str">
        <f>'Spontaneous Sites Service Prov'!D46</f>
        <v>112-01</v>
      </c>
      <c r="G35" s="83" t="str">
        <f>'Spontaneous Sites Service Prov'!E46</f>
        <v>1ere Saint Martin</v>
      </c>
      <c r="H35" s="84">
        <f>'Spontaneous Sites Service Prov'!F46</f>
        <v>18.5409</v>
      </c>
      <c r="I35" s="84">
        <f>'Spontaneous Sites Service Prov'!G46</f>
        <v>-72.2863</v>
      </c>
      <c r="J35" s="83" t="str">
        <f>'Spontaneous Sites Service Prov'!H46</f>
        <v>Delmas 33 "Parroisse Notre Dame…"</v>
      </c>
      <c r="K35" s="85">
        <f>'Spontaneous Sites Service Prov'!I46</f>
        <v>800</v>
      </c>
      <c r="L35" s="85">
        <f>'Spontaneous Sites Service Prov'!J46</f>
        <v>160</v>
      </c>
      <c r="M35" s="164">
        <f>'Spontaneous Sites Service Prov'!K46</f>
        <v>0</v>
      </c>
    </row>
    <row r="36" spans="2:13" ht="18.75" customHeight="1">
      <c r="B36" s="163">
        <f>'Spontaneous Sites Service Prov'!A47</f>
        <v>39</v>
      </c>
      <c r="C36" s="83">
        <f>'Spontaneous Sites Service Prov'!B47</f>
        <v>112</v>
      </c>
      <c r="D36" s="83" t="s">
        <v>465</v>
      </c>
      <c r="E36" s="83" t="str">
        <f>'Spontaneous Sites Service Prov'!C47</f>
        <v>Delmas</v>
      </c>
      <c r="F36" s="83" t="str">
        <f>'Spontaneous Sites Service Prov'!D47</f>
        <v>112-01</v>
      </c>
      <c r="G36" s="83" t="str">
        <f>'Spontaneous Sites Service Prov'!E47</f>
        <v>1ere Saint Martin</v>
      </c>
      <c r="H36" s="84">
        <f>'Spontaneous Sites Service Prov'!F47</f>
        <v>18.5418562795</v>
      </c>
      <c r="I36" s="84">
        <f>'Spontaneous Sites Service Prov'!G47</f>
        <v>-72.2858485299</v>
      </c>
      <c r="J36" s="83" t="str">
        <f>'Spontaneous Sites Service Prov'!H47</f>
        <v>Hopital Croix Rouge Allemande (Delma 56)</v>
      </c>
      <c r="K36" s="85">
        <f>'Spontaneous Sites Service Prov'!I47</f>
        <v>2000</v>
      </c>
      <c r="L36" s="85">
        <f>'Spontaneous Sites Service Prov'!J47</f>
        <v>400</v>
      </c>
      <c r="M36" s="164">
        <f>'Spontaneous Sites Service Prov'!K47</f>
        <v>0</v>
      </c>
    </row>
    <row r="37" spans="2:13" ht="18.75" customHeight="1">
      <c r="B37" s="163">
        <f>'Spontaneous Sites Service Prov'!A48</f>
        <v>40</v>
      </c>
      <c r="C37" s="83">
        <f>'Spontaneous Sites Service Prov'!B48</f>
        <v>112</v>
      </c>
      <c r="D37" s="83" t="s">
        <v>465</v>
      </c>
      <c r="E37" s="83" t="str">
        <f>'Spontaneous Sites Service Prov'!C48</f>
        <v>Delmas</v>
      </c>
      <c r="F37" s="83" t="str">
        <f>'Spontaneous Sites Service Prov'!D48</f>
        <v>112-01</v>
      </c>
      <c r="G37" s="83" t="str">
        <f>'Spontaneous Sites Service Prov'!E48</f>
        <v>1ere Saint Martin</v>
      </c>
      <c r="H37" s="84">
        <f>'Spontaneous Sites Service Prov'!F48</f>
        <v>18.5462612205</v>
      </c>
      <c r="I37" s="84">
        <f>'Spontaneous Sites Service Prov'!G48</f>
        <v>-72.3094534803</v>
      </c>
      <c r="J37" s="83" t="str">
        <f>'Spontaneous Sites Service Prov'!H48</f>
        <v>Acra Delma 32</v>
      </c>
      <c r="K37" s="85">
        <f>'Spontaneous Sites Service Prov'!I48</f>
        <v>3000</v>
      </c>
      <c r="L37" s="85">
        <f>'Spontaneous Sites Service Prov'!J48</f>
        <v>600</v>
      </c>
      <c r="M37" s="164">
        <f>'Spontaneous Sites Service Prov'!K48</f>
        <v>0</v>
      </c>
    </row>
    <row r="38" spans="2:13" ht="18.75" customHeight="1">
      <c r="B38" s="163">
        <f>'Spontaneous Sites Service Prov'!A49</f>
        <v>41</v>
      </c>
      <c r="C38" s="83">
        <f>'Spontaneous Sites Service Prov'!B49</f>
        <v>112</v>
      </c>
      <c r="D38" s="83" t="s">
        <v>465</v>
      </c>
      <c r="E38" s="83" t="str">
        <f>'Spontaneous Sites Service Prov'!C49</f>
        <v>Delmas</v>
      </c>
      <c r="F38" s="83" t="str">
        <f>'Spontaneous Sites Service Prov'!D49</f>
        <v>112-01</v>
      </c>
      <c r="G38" s="83" t="str">
        <f>'Spontaneous Sites Service Prov'!E49</f>
        <v>1ere Saint Martin</v>
      </c>
      <c r="H38" s="84">
        <f>'Spontaneous Sites Service Prov'!F49</f>
        <v>18.5473056</v>
      </c>
      <c r="I38" s="84">
        <f>'Spontaneous Sites Service Prov'!G49</f>
        <v>-72.3102222702</v>
      </c>
      <c r="J38" s="83" t="str">
        <f>'Spontaneous Sites Service Prov'!H49</f>
        <v>Acra Delma 33</v>
      </c>
      <c r="K38" s="85">
        <f>'Spontaneous Sites Service Prov'!I49</f>
        <v>4000</v>
      </c>
      <c r="L38" s="85">
        <f>'Spontaneous Sites Service Prov'!J49</f>
        <v>800</v>
      </c>
      <c r="M38" s="164">
        <f>'Spontaneous Sites Service Prov'!K49</f>
        <v>0</v>
      </c>
    </row>
    <row r="39" spans="2:13" ht="18.75" customHeight="1">
      <c r="B39" s="163">
        <f>'Spontaneous Sites Service Prov'!A50</f>
        <v>42</v>
      </c>
      <c r="C39" s="83">
        <f>'Spontaneous Sites Service Prov'!B50</f>
        <v>112</v>
      </c>
      <c r="D39" s="83" t="s">
        <v>465</v>
      </c>
      <c r="E39" s="83" t="str">
        <f>'Spontaneous Sites Service Prov'!C50</f>
        <v>Delmas</v>
      </c>
      <c r="F39" s="83" t="str">
        <f>'Spontaneous Sites Service Prov'!D50</f>
        <v>112-01</v>
      </c>
      <c r="G39" s="83" t="str">
        <f>'Spontaneous Sites Service Prov'!E50</f>
        <v>1ere Saint Martin</v>
      </c>
      <c r="H39" s="84">
        <f>'Spontaneous Sites Service Prov'!F50</f>
        <v>18.550533333333334</v>
      </c>
      <c r="I39" s="84">
        <f>'Spontaneous Sites Service Prov'!G50</f>
        <v>-72.28948333333334</v>
      </c>
      <c r="J39" s="83" t="str">
        <f>'Spontaneous Sites Service Prov'!H50</f>
        <v>Delmas 33 "Cineas" </v>
      </c>
      <c r="K39" s="85">
        <f>'Spontaneous Sites Service Prov'!I50</f>
        <v>600</v>
      </c>
      <c r="L39" s="85">
        <f>'Spontaneous Sites Service Prov'!J50</f>
        <v>120</v>
      </c>
      <c r="M39" s="164">
        <f>'Spontaneous Sites Service Prov'!K50</f>
        <v>0</v>
      </c>
    </row>
    <row r="40" spans="2:13" ht="18.75" customHeight="1">
      <c r="B40" s="163">
        <f>'Spontaneous Sites Service Prov'!A51</f>
        <v>43</v>
      </c>
      <c r="C40" s="83">
        <f>'Spontaneous Sites Service Prov'!B51</f>
        <v>112</v>
      </c>
      <c r="D40" s="83" t="s">
        <v>465</v>
      </c>
      <c r="E40" s="83" t="str">
        <f>'Spontaneous Sites Service Prov'!C51</f>
        <v>Delmas</v>
      </c>
      <c r="F40" s="83" t="str">
        <f>'Spontaneous Sites Service Prov'!D51</f>
        <v>112-01</v>
      </c>
      <c r="G40" s="83" t="str">
        <f>'Spontaneous Sites Service Prov'!E51</f>
        <v>1ere Saint Martin</v>
      </c>
      <c r="H40" s="84">
        <f>'Spontaneous Sites Service Prov'!F51</f>
        <v>18.5522972224</v>
      </c>
      <c r="I40" s="84">
        <f>'Spontaneous Sites Service Prov'!G51</f>
        <v>-72.273975</v>
      </c>
      <c r="J40" s="83" t="str">
        <f>'Spontaneous Sites Service Prov'!H51</f>
        <v>Quartier Silo</v>
      </c>
      <c r="K40" s="85">
        <f>'Spontaneous Sites Service Prov'!I51</f>
        <v>4000</v>
      </c>
      <c r="L40" s="85">
        <f>'Spontaneous Sites Service Prov'!J51</f>
        <v>800</v>
      </c>
      <c r="M40" s="164">
        <f>'Spontaneous Sites Service Prov'!K51</f>
        <v>0</v>
      </c>
    </row>
    <row r="41" spans="2:13" ht="18.75" customHeight="1">
      <c r="B41" s="163">
        <f>'Spontaneous Sites Service Prov'!A52</f>
        <v>44</v>
      </c>
      <c r="C41" s="83">
        <f>'Spontaneous Sites Service Prov'!B52</f>
        <v>112</v>
      </c>
      <c r="D41" s="83" t="s">
        <v>465</v>
      </c>
      <c r="E41" s="83" t="str">
        <f>'Spontaneous Sites Service Prov'!C52</f>
        <v>Delmas</v>
      </c>
      <c r="F41" s="83" t="str">
        <f>'Spontaneous Sites Service Prov'!D52</f>
        <v>112-01</v>
      </c>
      <c r="G41" s="83" t="str">
        <f>'Spontaneous Sites Service Prov'!E52</f>
        <v>1ere Saint Martin</v>
      </c>
      <c r="H41" s="84">
        <f>'Spontaneous Sites Service Prov'!F52</f>
        <v>18.5523055558</v>
      </c>
      <c r="I41" s="84">
        <f>'Spontaneous Sites Service Prov'!G52</f>
        <v>-72.2891166668</v>
      </c>
      <c r="J41" s="83" t="str">
        <f>'Spontaneous Sites Service Prov'!H52</f>
        <v>Rue CharbonniÞre prolongÚe</v>
      </c>
      <c r="K41" s="85">
        <f>'Spontaneous Sites Service Prov'!I52</f>
        <v>600</v>
      </c>
      <c r="L41" s="85">
        <f>'Spontaneous Sites Service Prov'!J52</f>
        <v>120</v>
      </c>
      <c r="M41" s="164">
        <f>'Spontaneous Sites Service Prov'!K52</f>
        <v>0</v>
      </c>
    </row>
    <row r="42" spans="2:13" ht="18.75" customHeight="1">
      <c r="B42" s="163">
        <f>'Spontaneous Sites Service Prov'!A53</f>
        <v>45</v>
      </c>
      <c r="C42" s="83">
        <f>'Spontaneous Sites Service Prov'!B53</f>
        <v>112</v>
      </c>
      <c r="D42" s="83" t="s">
        <v>465</v>
      </c>
      <c r="E42" s="83" t="str">
        <f>'Spontaneous Sites Service Prov'!C53</f>
        <v>Delmas</v>
      </c>
      <c r="F42" s="83" t="str">
        <f>'Spontaneous Sites Service Prov'!D53</f>
        <v>112-01</v>
      </c>
      <c r="G42" s="83" t="str">
        <f>'Spontaneous Sites Service Prov'!E53</f>
        <v>1ere Saint Martin</v>
      </c>
      <c r="H42" s="84">
        <f>'Spontaneous Sites Service Prov'!F53</f>
        <v>18.5528</v>
      </c>
      <c r="I42" s="84">
        <f>'Spontaneous Sites Service Prov'!G53</f>
        <v>-72.31263333333334</v>
      </c>
      <c r="J42" s="83" t="str">
        <f>'Spontaneous Sites Service Prov'!H53</f>
        <v>Salle des Temoins de Jehovah  et ses environs</v>
      </c>
      <c r="K42" s="85">
        <f>'Spontaneous Sites Service Prov'!I53</f>
        <v>500</v>
      </c>
      <c r="L42" s="85">
        <f>'Spontaneous Sites Service Prov'!J53</f>
        <v>83.33333333333333</v>
      </c>
      <c r="M42" s="164" t="str">
        <f>'Spontaneous Sites Service Prov'!K53</f>
        <v>Concern</v>
      </c>
    </row>
    <row r="43" spans="2:13" ht="18.75" customHeight="1">
      <c r="B43" s="163">
        <f>'Spontaneous Sites Service Prov'!A54</f>
        <v>46</v>
      </c>
      <c r="C43" s="83">
        <f>'Spontaneous Sites Service Prov'!B54</f>
        <v>112</v>
      </c>
      <c r="D43" s="83" t="s">
        <v>465</v>
      </c>
      <c r="E43" s="83" t="str">
        <f>'Spontaneous Sites Service Prov'!C54</f>
        <v>Delmas</v>
      </c>
      <c r="F43" s="83" t="str">
        <f>'Spontaneous Sites Service Prov'!D54</f>
        <v>112-01</v>
      </c>
      <c r="G43" s="83" t="str">
        <f>'Spontaneous Sites Service Prov'!E54</f>
        <v>1ere Saint Martin</v>
      </c>
      <c r="H43" s="84">
        <f>'Spontaneous Sites Service Prov'!F54</f>
        <v>18.5528</v>
      </c>
      <c r="I43" s="84">
        <f>'Spontaneous Sites Service Prov'!G54</f>
        <v>-72.31263333333334</v>
      </c>
      <c r="J43" s="83" t="str">
        <f>'Spontaneous Sites Service Prov'!H54</f>
        <v>Rue Dartiguenave</v>
      </c>
      <c r="K43" s="85">
        <f>'Spontaneous Sites Service Prov'!I54</f>
        <v>2400</v>
      </c>
      <c r="L43" s="85">
        <f>'Spontaneous Sites Service Prov'!J54</f>
        <v>400</v>
      </c>
      <c r="M43" s="164">
        <f>'Spontaneous Sites Service Prov'!K54</f>
        <v>0</v>
      </c>
    </row>
    <row r="44" spans="2:13" ht="18.75" customHeight="1">
      <c r="B44" s="163">
        <f>'Spontaneous Sites Service Prov'!A55</f>
        <v>47</v>
      </c>
      <c r="C44" s="83">
        <f>'Spontaneous Sites Service Prov'!B55</f>
        <v>112</v>
      </c>
      <c r="D44" s="83" t="s">
        <v>465</v>
      </c>
      <c r="E44" s="83" t="str">
        <f>'Spontaneous Sites Service Prov'!C55</f>
        <v>Delmas</v>
      </c>
      <c r="F44" s="83" t="str">
        <f>'Spontaneous Sites Service Prov'!D55</f>
        <v>112-01</v>
      </c>
      <c r="G44" s="83" t="str">
        <f>'Spontaneous Sites Service Prov'!E55</f>
        <v>1ere Saint Martin</v>
      </c>
      <c r="H44" s="84">
        <f>'Spontaneous Sites Service Prov'!F55</f>
        <v>18.5536257303</v>
      </c>
      <c r="I44" s="84">
        <f>'Spontaneous Sites Service Prov'!G55</f>
        <v>-72.3230045797</v>
      </c>
      <c r="J44" s="83" t="str">
        <f>'Spontaneous Sites Service Prov'!H55</f>
        <v>Delmas 24 (rue St. Lo (a cotÚ Úglise Paul Lecher)</v>
      </c>
      <c r="K44" s="85">
        <f>'Spontaneous Sites Service Prov'!I55</f>
        <v>1000</v>
      </c>
      <c r="L44" s="85">
        <f>'Spontaneous Sites Service Prov'!J55</f>
        <v>200</v>
      </c>
      <c r="M44" s="164">
        <f>'Spontaneous Sites Service Prov'!K55</f>
        <v>0</v>
      </c>
    </row>
    <row r="45" spans="2:13" ht="18.75" customHeight="1">
      <c r="B45" s="163">
        <f>'Spontaneous Sites Service Prov'!A56</f>
        <v>48</v>
      </c>
      <c r="C45" s="83">
        <f>'Spontaneous Sites Service Prov'!B56</f>
        <v>112</v>
      </c>
      <c r="D45" s="83" t="s">
        <v>465</v>
      </c>
      <c r="E45" s="83" t="str">
        <f>'Spontaneous Sites Service Prov'!C56</f>
        <v>Delmas</v>
      </c>
      <c r="F45" s="83" t="str">
        <f>'Spontaneous Sites Service Prov'!D56</f>
        <v>112-01</v>
      </c>
      <c r="G45" s="83" t="str">
        <f>'Spontaneous Sites Service Prov'!E56</f>
        <v>1ere Saint Martin</v>
      </c>
      <c r="H45" s="84">
        <f>'Spontaneous Sites Service Prov'!F56</f>
        <v>18.5540527781</v>
      </c>
      <c r="I45" s="84">
        <f>'Spontaneous Sites Service Prov'!G56</f>
        <v>-72.3050805557</v>
      </c>
      <c r="J45" s="83" t="str">
        <f>'Spontaneous Sites Service Prov'!H56</f>
        <v>Ancien ministÞre des femmes</v>
      </c>
      <c r="K45" s="85">
        <f>'Spontaneous Sites Service Prov'!I56</f>
        <v>300</v>
      </c>
      <c r="L45" s="85">
        <f>'Spontaneous Sites Service Prov'!J56</f>
        <v>60</v>
      </c>
      <c r="M45" s="164">
        <f>'Spontaneous Sites Service Prov'!K56</f>
        <v>0</v>
      </c>
    </row>
    <row r="46" spans="2:13" ht="18.75" customHeight="1">
      <c r="B46" s="163">
        <f>'Spontaneous Sites Service Prov'!A57</f>
        <v>49</v>
      </c>
      <c r="C46" s="83">
        <f>'Spontaneous Sites Service Prov'!B57</f>
        <v>112</v>
      </c>
      <c r="D46" s="83" t="s">
        <v>465</v>
      </c>
      <c r="E46" s="83" t="str">
        <f>'Spontaneous Sites Service Prov'!C57</f>
        <v>Delmas</v>
      </c>
      <c r="F46" s="83" t="str">
        <f>'Spontaneous Sites Service Prov'!D57</f>
        <v>112-01</v>
      </c>
      <c r="G46" s="83" t="str">
        <f>'Spontaneous Sites Service Prov'!E57</f>
        <v>1ere Saint Martin</v>
      </c>
      <c r="H46" s="84">
        <f>'Spontaneous Sites Service Prov'!F57</f>
        <v>18.554133333333333</v>
      </c>
      <c r="I46" s="84">
        <f>'Spontaneous Sites Service Prov'!G57</f>
        <v>-72.33253333333333</v>
      </c>
      <c r="J46" s="83" t="str">
        <f>'Spontaneous Sites Service Prov'!H57</f>
        <v>Centre de Santé Delmas 4 et environs</v>
      </c>
      <c r="K46" s="85">
        <f>'Spontaneous Sites Service Prov'!I57</f>
        <v>2500</v>
      </c>
      <c r="L46" s="85">
        <f>'Spontaneous Sites Service Prov'!J57</f>
        <v>416.6666666666667</v>
      </c>
      <c r="M46" s="164" t="str">
        <f>'Spontaneous Sites Service Prov'!K57</f>
        <v>Concern</v>
      </c>
    </row>
    <row r="47" spans="2:13" ht="18.75" customHeight="1">
      <c r="B47" s="163">
        <f>'Spontaneous Sites Service Prov'!A58</f>
        <v>50</v>
      </c>
      <c r="C47" s="83">
        <f>'Spontaneous Sites Service Prov'!B58</f>
        <v>112</v>
      </c>
      <c r="D47" s="83" t="s">
        <v>465</v>
      </c>
      <c r="E47" s="83" t="str">
        <f>'Spontaneous Sites Service Prov'!C58</f>
        <v>Delmas</v>
      </c>
      <c r="F47" s="83" t="str">
        <f>'Spontaneous Sites Service Prov'!D58</f>
        <v>112-01</v>
      </c>
      <c r="G47" s="83" t="str">
        <f>'Spontaneous Sites Service Prov'!E58</f>
        <v>1ere Saint Martin</v>
      </c>
      <c r="H47" s="84">
        <f>'Spontaneous Sites Service Prov'!F58</f>
        <v>18.5549400896</v>
      </c>
      <c r="I47" s="84">
        <f>'Spontaneous Sites Service Prov'!G58</f>
        <v>-72.3140344405</v>
      </c>
      <c r="J47" s="83" t="str">
        <f>'Spontaneous Sites Service Prov'!H58</f>
        <v>Route aeroport carrefour Delmas 17 et delmas 15</v>
      </c>
      <c r="K47" s="85">
        <f>'Spontaneous Sites Service Prov'!I58</f>
        <v>3000</v>
      </c>
      <c r="L47" s="85">
        <f>'Spontaneous Sites Service Prov'!J58</f>
        <v>600</v>
      </c>
      <c r="M47" s="164">
        <f>'Spontaneous Sites Service Prov'!K58</f>
        <v>0</v>
      </c>
    </row>
    <row r="48" spans="2:13" ht="18.75" customHeight="1">
      <c r="B48" s="163">
        <f>'Spontaneous Sites Service Prov'!A59</f>
        <v>51</v>
      </c>
      <c r="C48" s="83">
        <f>'Spontaneous Sites Service Prov'!B59</f>
        <v>112</v>
      </c>
      <c r="D48" s="83" t="s">
        <v>465</v>
      </c>
      <c r="E48" s="83" t="str">
        <f>'Spontaneous Sites Service Prov'!C59</f>
        <v>Delmas</v>
      </c>
      <c r="F48" s="83" t="str">
        <f>'Spontaneous Sites Service Prov'!D59</f>
        <v>112-01</v>
      </c>
      <c r="G48" s="83" t="str">
        <f>'Spontaneous Sites Service Prov'!E59</f>
        <v>1ere Saint Martin</v>
      </c>
      <c r="H48" s="84">
        <f>'Spontaneous Sites Service Prov'!F59</f>
        <v>18.555016666666667</v>
      </c>
      <c r="I48" s="84">
        <f>'Spontaneous Sites Service Prov'!G59</f>
        <v>-72.3287</v>
      </c>
      <c r="J48" s="83" t="str">
        <f>'Spontaneous Sites Service Prov'!H59</f>
        <v>Terrain Oscart et rues  avoisantes (Delmas 16)</v>
      </c>
      <c r="K48" s="85">
        <f>'Spontaneous Sites Service Prov'!I59</f>
        <v>2061</v>
      </c>
      <c r="L48" s="85">
        <f>'Spontaneous Sites Service Prov'!J59</f>
        <v>343.5</v>
      </c>
      <c r="M48" s="164" t="str">
        <f>'Spontaneous Sites Service Prov'!K59</f>
        <v>Concern</v>
      </c>
    </row>
    <row r="49" spans="2:13" ht="18.75" customHeight="1">
      <c r="B49" s="163">
        <f>'Spontaneous Sites Service Prov'!A60</f>
        <v>52</v>
      </c>
      <c r="C49" s="83">
        <f>'Spontaneous Sites Service Prov'!B60</f>
        <v>112</v>
      </c>
      <c r="D49" s="83" t="s">
        <v>465</v>
      </c>
      <c r="E49" s="83" t="str">
        <f>'Spontaneous Sites Service Prov'!C60</f>
        <v>Delmas</v>
      </c>
      <c r="F49" s="83" t="str">
        <f>'Spontaneous Sites Service Prov'!D60</f>
        <v>112-01</v>
      </c>
      <c r="G49" s="83" t="str">
        <f>'Spontaneous Sites Service Prov'!E60</f>
        <v>1ere Saint Martin</v>
      </c>
      <c r="H49" s="84">
        <f>'Spontaneous Sites Service Prov'!F60</f>
        <v>18.5553007209</v>
      </c>
      <c r="I49" s="84">
        <f>'Spontaneous Sites Service Prov'!G60</f>
        <v>-72.3321154387</v>
      </c>
      <c r="J49" s="83" t="str">
        <f>'Spontaneous Sites Service Prov'!H60</f>
        <v>CESM, Delmas 4 48</v>
      </c>
      <c r="K49" s="85">
        <f>'Spontaneous Sites Service Prov'!I60</f>
        <v>1300</v>
      </c>
      <c r="L49" s="85">
        <f>'Spontaneous Sites Service Prov'!J60</f>
        <v>260</v>
      </c>
      <c r="M49" s="164">
        <f>'Spontaneous Sites Service Prov'!K60</f>
        <v>0</v>
      </c>
    </row>
    <row r="50" spans="2:13" ht="18.75" customHeight="1">
      <c r="B50" s="163">
        <f>'Spontaneous Sites Service Prov'!A61</f>
        <v>53</v>
      </c>
      <c r="C50" s="83">
        <f>'Spontaneous Sites Service Prov'!B61</f>
        <v>112</v>
      </c>
      <c r="D50" s="83" t="s">
        <v>465</v>
      </c>
      <c r="E50" s="83" t="str">
        <f>'Spontaneous Sites Service Prov'!C61</f>
        <v>Delmas</v>
      </c>
      <c r="F50" s="83" t="str">
        <f>'Spontaneous Sites Service Prov'!D61</f>
        <v>112-01</v>
      </c>
      <c r="G50" s="83" t="str">
        <f>'Spontaneous Sites Service Prov'!E61</f>
        <v>1ere Saint Martin</v>
      </c>
      <c r="H50" s="84">
        <f>'Spontaneous Sites Service Prov'!F61</f>
        <v>18.5559444443</v>
      </c>
      <c r="I50" s="84">
        <f>'Spontaneous Sites Service Prov'!G61</f>
        <v>-72.2835472225</v>
      </c>
      <c r="J50" s="83" t="str">
        <f>'Spontaneous Sites Service Prov'!H61</f>
        <v>Village Montre ville Delmas 33 prolongÚe vers Silo</v>
      </c>
      <c r="K50" s="85">
        <f>'Spontaneous Sites Service Prov'!I61</f>
        <v>500</v>
      </c>
      <c r="L50" s="85">
        <f>'Spontaneous Sites Service Prov'!J61</f>
        <v>100</v>
      </c>
      <c r="M50" s="164">
        <f>'Spontaneous Sites Service Prov'!K61</f>
        <v>0</v>
      </c>
    </row>
    <row r="51" spans="2:13" ht="18.75" customHeight="1">
      <c r="B51" s="163">
        <f>'Spontaneous Sites Service Prov'!A62</f>
        <v>54</v>
      </c>
      <c r="C51" s="83">
        <f>'Spontaneous Sites Service Prov'!B62</f>
        <v>112</v>
      </c>
      <c r="D51" s="83" t="s">
        <v>465</v>
      </c>
      <c r="E51" s="83" t="str">
        <f>'Spontaneous Sites Service Prov'!C62</f>
        <v>Delmas</v>
      </c>
      <c r="F51" s="83" t="str">
        <f>'Spontaneous Sites Service Prov'!D62</f>
        <v>112-01</v>
      </c>
      <c r="G51" s="83" t="str">
        <f>'Spontaneous Sites Service Prov'!E62</f>
        <v>1ere Saint Martin</v>
      </c>
      <c r="H51" s="84">
        <f>'Spontaneous Sites Service Prov'!F62</f>
        <v>18.5564</v>
      </c>
      <c r="I51" s="84">
        <f>'Spontaneous Sites Service Prov'!G62</f>
        <v>-72.33393333333333</v>
      </c>
      <c r="J51" s="83" t="str">
        <f>'Spontaneous Sites Service Prov'!H62</f>
        <v>Terrain Brandt (Johnny)  </v>
      </c>
      <c r="K51" s="85">
        <f>'Spontaneous Sites Service Prov'!I62</f>
        <v>8000</v>
      </c>
      <c r="L51" s="85">
        <f>'Spontaneous Sites Service Prov'!J62</f>
        <v>1333.3333333333333</v>
      </c>
      <c r="M51" s="164" t="str">
        <f>'Spontaneous Sites Service Prov'!K62</f>
        <v>Concern</v>
      </c>
    </row>
    <row r="52" spans="2:13" ht="18.75" customHeight="1">
      <c r="B52" s="163">
        <f>'Spontaneous Sites Service Prov'!A63</f>
        <v>55</v>
      </c>
      <c r="C52" s="83">
        <f>'Spontaneous Sites Service Prov'!B63</f>
        <v>112</v>
      </c>
      <c r="D52" s="83" t="s">
        <v>465</v>
      </c>
      <c r="E52" s="83" t="str">
        <f>'Spontaneous Sites Service Prov'!C63</f>
        <v>Delmas</v>
      </c>
      <c r="F52" s="83" t="str">
        <f>'Spontaneous Sites Service Prov'!D63</f>
        <v>112-01</v>
      </c>
      <c r="G52" s="83" t="str">
        <f>'Spontaneous Sites Service Prov'!E63</f>
        <v>1ere Saint Martin</v>
      </c>
      <c r="H52" s="84">
        <f>'Spontaneous Sites Service Prov'!F63</f>
        <v>18.5566611108</v>
      </c>
      <c r="I52" s="84">
        <f>'Spontaneous Sites Service Prov'!G63</f>
        <v>-72.2814527782</v>
      </c>
      <c r="J52" s="83" t="str">
        <f>'Spontaneous Sites Service Prov'!H63</f>
        <v>Delmas 33 zone silo Ecole des Joyaux</v>
      </c>
      <c r="K52" s="85">
        <f>'Spontaneous Sites Service Prov'!I63</f>
        <v>300</v>
      </c>
      <c r="L52" s="85">
        <f>'Spontaneous Sites Service Prov'!J63</f>
        <v>60</v>
      </c>
      <c r="M52" s="164">
        <f>'Spontaneous Sites Service Prov'!K63</f>
        <v>0</v>
      </c>
    </row>
    <row r="53" spans="2:13" ht="18.75" customHeight="1">
      <c r="B53" s="163">
        <f>'Spontaneous Sites Service Prov'!A64</f>
        <v>56</v>
      </c>
      <c r="C53" s="83">
        <f>'Spontaneous Sites Service Prov'!B64</f>
        <v>112</v>
      </c>
      <c r="D53" s="83" t="s">
        <v>465</v>
      </c>
      <c r="E53" s="83" t="str">
        <f>'Spontaneous Sites Service Prov'!C64</f>
        <v>Delmas</v>
      </c>
      <c r="F53" s="83" t="str">
        <f>'Spontaneous Sites Service Prov'!D64</f>
        <v>112-01</v>
      </c>
      <c r="G53" s="83" t="str">
        <f>'Spontaneous Sites Service Prov'!E64</f>
        <v>1ere Saint Martin</v>
      </c>
      <c r="H53" s="84">
        <f>'Spontaneous Sites Service Prov'!F64</f>
        <v>18.556666666666665</v>
      </c>
      <c r="I53" s="84">
        <f>'Spontaneous Sites Service Prov'!G64</f>
        <v>-72.33433333333333</v>
      </c>
      <c r="J53" s="83" t="str">
        <f>'Spontaneous Sites Service Prov'!H64</f>
        <v>Aviation/Parc de la paix</v>
      </c>
      <c r="K53" s="85">
        <f>'Spontaneous Sites Service Prov'!I64</f>
        <v>15000</v>
      </c>
      <c r="L53" s="85">
        <f>'Spontaneous Sites Service Prov'!J64</f>
        <v>3000</v>
      </c>
      <c r="M53" s="164" t="str">
        <f>'Spontaneous Sites Service Prov'!K64</f>
        <v>IFRC / Salvation Army</v>
      </c>
    </row>
    <row r="54" spans="2:13" ht="18.75" customHeight="1">
      <c r="B54" s="163">
        <f>'Spontaneous Sites Service Prov'!A65</f>
        <v>57</v>
      </c>
      <c r="C54" s="83">
        <f>'Spontaneous Sites Service Prov'!B65</f>
        <v>112</v>
      </c>
      <c r="D54" s="83" t="s">
        <v>465</v>
      </c>
      <c r="E54" s="83" t="str">
        <f>'Spontaneous Sites Service Prov'!C65</f>
        <v>Delmas</v>
      </c>
      <c r="F54" s="83" t="str">
        <f>'Spontaneous Sites Service Prov'!D65</f>
        <v>112-01</v>
      </c>
      <c r="G54" s="83" t="str">
        <f>'Spontaneous Sites Service Prov'!E65</f>
        <v>1ere Saint Martin</v>
      </c>
      <c r="H54" s="84">
        <f>'Spontaneous Sites Service Prov'!F65</f>
        <v>18.5572</v>
      </c>
      <c r="I54" s="84">
        <f>'Spontaneous Sites Service Prov'!G65</f>
        <v>-72.2991055554</v>
      </c>
      <c r="J54" s="83" t="str">
        <f>'Spontaneous Sites Service Prov'!H65</f>
        <v>Henfrasa</v>
      </c>
      <c r="K54" s="85">
        <f>'Spontaneous Sites Service Prov'!I65</f>
        <v>3750</v>
      </c>
      <c r="L54" s="85">
        <f>'Spontaneous Sites Service Prov'!J65</f>
        <v>750</v>
      </c>
      <c r="M54" s="164">
        <f>'Spontaneous Sites Service Prov'!K65</f>
        <v>0</v>
      </c>
    </row>
    <row r="55" spans="2:13" ht="18.75" customHeight="1">
      <c r="B55" s="163">
        <f>'Spontaneous Sites Service Prov'!A66</f>
        <v>58</v>
      </c>
      <c r="C55" s="83">
        <f>'Spontaneous Sites Service Prov'!B66</f>
        <v>112</v>
      </c>
      <c r="D55" s="83" t="s">
        <v>465</v>
      </c>
      <c r="E55" s="83" t="str">
        <f>'Spontaneous Sites Service Prov'!C66</f>
        <v>Delmas</v>
      </c>
      <c r="F55" s="83" t="str">
        <f>'Spontaneous Sites Service Prov'!D66</f>
        <v>112-01</v>
      </c>
      <c r="G55" s="83" t="str">
        <f>'Spontaneous Sites Service Prov'!E66</f>
        <v>1ere Saint Martin</v>
      </c>
      <c r="H55" s="84">
        <f>'Spontaneous Sites Service Prov'!F66</f>
        <v>18.5572222224</v>
      </c>
      <c r="I55" s="84">
        <f>'Spontaneous Sites Service Prov'!G66</f>
        <v>-72.2808638891</v>
      </c>
      <c r="J55" s="83" t="str">
        <f>'Spontaneous Sites Service Prov'!H66</f>
        <v>Delmas 75 prolongÚe rue de la Decouverte</v>
      </c>
      <c r="K55" s="85">
        <f>'Spontaneous Sites Service Prov'!I66</f>
        <v>1000</v>
      </c>
      <c r="L55" s="85">
        <f>'Spontaneous Sites Service Prov'!J66</f>
        <v>200</v>
      </c>
      <c r="M55" s="164">
        <f>'Spontaneous Sites Service Prov'!K66</f>
        <v>0</v>
      </c>
    </row>
    <row r="56" spans="2:13" ht="18.75" customHeight="1">
      <c r="B56" s="163">
        <f>'Spontaneous Sites Service Prov'!A67</f>
        <v>59</v>
      </c>
      <c r="C56" s="83">
        <f>'Spontaneous Sites Service Prov'!B67</f>
        <v>112</v>
      </c>
      <c r="D56" s="83" t="s">
        <v>465</v>
      </c>
      <c r="E56" s="83" t="str">
        <f>'Spontaneous Sites Service Prov'!C67</f>
        <v>Delmas</v>
      </c>
      <c r="F56" s="83" t="str">
        <f>'Spontaneous Sites Service Prov'!D67</f>
        <v>112-01</v>
      </c>
      <c r="G56" s="83" t="str">
        <f>'Spontaneous Sites Service Prov'!E67</f>
        <v>1ere Saint Martin</v>
      </c>
      <c r="H56" s="84">
        <f>'Spontaneous Sites Service Prov'!F67</f>
        <v>18.5575944448</v>
      </c>
      <c r="I56" s="84">
        <f>'Spontaneous Sites Service Prov'!G67</f>
        <v>-72.2980138885</v>
      </c>
      <c r="J56" s="83" t="str">
        <f>'Spontaneous Sites Service Prov'!H67</f>
        <v>Delmas 33 Palais de l'art</v>
      </c>
      <c r="K56" s="85">
        <f>'Spontaneous Sites Service Prov'!I67</f>
        <v>800</v>
      </c>
      <c r="L56" s="85">
        <f>'Spontaneous Sites Service Prov'!J67</f>
        <v>160</v>
      </c>
      <c r="M56" s="164">
        <f>'Spontaneous Sites Service Prov'!K67</f>
        <v>0</v>
      </c>
    </row>
    <row r="57" spans="2:13" ht="18.75" customHeight="1">
      <c r="B57" s="163">
        <f>'Spontaneous Sites Service Prov'!A68</f>
        <v>60</v>
      </c>
      <c r="C57" s="83">
        <f>'Spontaneous Sites Service Prov'!B68</f>
        <v>112</v>
      </c>
      <c r="D57" s="83" t="s">
        <v>465</v>
      </c>
      <c r="E57" s="83" t="str">
        <f>'Spontaneous Sites Service Prov'!C68</f>
        <v>Delmas</v>
      </c>
      <c r="F57" s="83" t="str">
        <f>'Spontaneous Sites Service Prov'!D68</f>
        <v>112-01</v>
      </c>
      <c r="G57" s="83" t="str">
        <f>'Spontaneous Sites Service Prov'!E68</f>
        <v>1ere Saint Martin</v>
      </c>
      <c r="H57" s="84">
        <f>'Spontaneous Sites Service Prov'!F68</f>
        <v>18.558</v>
      </c>
      <c r="I57" s="84">
        <f>'Spontaneous Sites Service Prov'!G68</f>
        <v>-72.27566666666667</v>
      </c>
      <c r="J57" s="83" t="str">
        <f>'Spontaneous Sites Service Prov'!H68</f>
        <v>Parc de la Fe / Delmas 2</v>
      </c>
      <c r="K57" s="85">
        <f>'Spontaneous Sites Service Prov'!I68</f>
        <v>16305</v>
      </c>
      <c r="L57" s="85">
        <f>'Spontaneous Sites Service Prov'!J68</f>
        <v>3261</v>
      </c>
      <c r="M57" s="164" t="str">
        <f>'Spontaneous Sites Service Prov'!K68</f>
        <v>Salvation Army</v>
      </c>
    </row>
    <row r="58" spans="2:13" ht="18.75" customHeight="1">
      <c r="B58" s="163">
        <f>'Spontaneous Sites Service Prov'!A69</f>
        <v>61</v>
      </c>
      <c r="C58" s="83">
        <f>'Spontaneous Sites Service Prov'!B69</f>
        <v>112</v>
      </c>
      <c r="D58" s="83" t="s">
        <v>465</v>
      </c>
      <c r="E58" s="83" t="str">
        <f>'Spontaneous Sites Service Prov'!C69</f>
        <v>Delmas</v>
      </c>
      <c r="F58" s="83" t="str">
        <f>'Spontaneous Sites Service Prov'!D69</f>
        <v>112-01</v>
      </c>
      <c r="G58" s="83" t="str">
        <f>'Spontaneous Sites Service Prov'!E69</f>
        <v>1ere Saint Martin</v>
      </c>
      <c r="H58" s="84">
        <f>'Spontaneous Sites Service Prov'!F69</f>
        <v>18.5587749999</v>
      </c>
      <c r="I58" s="84">
        <f>'Spontaneous Sites Service Prov'!G69</f>
        <v>-72.2975611116</v>
      </c>
      <c r="J58" s="83" t="str">
        <f>'Spontaneous Sites Service Prov'!H69</f>
        <v>Ecole petit Troll rue Thomas Edison</v>
      </c>
      <c r="K58" s="85">
        <f>'Spontaneous Sites Service Prov'!I69</f>
        <v>500</v>
      </c>
      <c r="L58" s="85">
        <f>'Spontaneous Sites Service Prov'!J69</f>
        <v>100</v>
      </c>
      <c r="M58" s="164">
        <f>'Spontaneous Sites Service Prov'!K69</f>
        <v>0</v>
      </c>
    </row>
    <row r="59" spans="2:13" ht="18.75" customHeight="1">
      <c r="B59" s="163">
        <f>'Spontaneous Sites Service Prov'!A70</f>
        <v>62</v>
      </c>
      <c r="C59" s="83">
        <f>'Spontaneous Sites Service Prov'!B70</f>
        <v>112</v>
      </c>
      <c r="D59" s="83" t="s">
        <v>465</v>
      </c>
      <c r="E59" s="83" t="str">
        <f>'Spontaneous Sites Service Prov'!C70</f>
        <v>Delmas</v>
      </c>
      <c r="F59" s="83" t="str">
        <f>'Spontaneous Sites Service Prov'!D70</f>
        <v>112-01</v>
      </c>
      <c r="G59" s="83" t="str">
        <f>'Spontaneous Sites Service Prov'!E70</f>
        <v>1ere Saint Martin</v>
      </c>
      <c r="H59" s="84">
        <f>'Spontaneous Sites Service Prov'!F70</f>
        <v>18.55965</v>
      </c>
      <c r="I59" s="84">
        <f>'Spontaneous Sites Service Prov'!G70</f>
        <v>-72.28426666666667</v>
      </c>
      <c r="J59" s="83" t="str">
        <f>'Spontaneous Sites Service Prov'!H70</f>
        <v>Parc Colofer</v>
      </c>
      <c r="K59" s="85">
        <f>'Spontaneous Sites Service Prov'!I70</f>
        <v>615</v>
      </c>
      <c r="L59" s="85">
        <f>'Spontaneous Sites Service Prov'!J70</f>
        <v>123</v>
      </c>
      <c r="M59" s="164">
        <f>'Spontaneous Sites Service Prov'!K70</f>
        <v>0</v>
      </c>
    </row>
    <row r="60" spans="2:13" ht="18.75" customHeight="1">
      <c r="B60" s="163">
        <f>'Spontaneous Sites Service Prov'!A71</f>
        <v>63</v>
      </c>
      <c r="C60" s="83">
        <f>'Spontaneous Sites Service Prov'!B71</f>
        <v>112</v>
      </c>
      <c r="D60" s="83" t="s">
        <v>465</v>
      </c>
      <c r="E60" s="83" t="str">
        <f>'Spontaneous Sites Service Prov'!C71</f>
        <v>Delmas</v>
      </c>
      <c r="F60" s="83" t="str">
        <f>'Spontaneous Sites Service Prov'!D71</f>
        <v>112-01</v>
      </c>
      <c r="G60" s="83" t="str">
        <f>'Spontaneous Sites Service Prov'!E71</f>
        <v>1ere Saint Martin</v>
      </c>
      <c r="H60" s="84">
        <f>'Spontaneous Sites Service Prov'!F71</f>
        <v>18.5603083335</v>
      </c>
      <c r="I60" s="84">
        <f>'Spontaneous Sites Service Prov'!G71</f>
        <v>-72.2852666668</v>
      </c>
      <c r="J60" s="83" t="str">
        <f>'Spontaneous Sites Service Prov'!H71</f>
        <v>Delmas 33 Parc ColofÚ</v>
      </c>
      <c r="K60" s="85">
        <f>'Spontaneous Sites Service Prov'!I71</f>
        <v>650</v>
      </c>
      <c r="L60" s="85">
        <f>'Spontaneous Sites Service Prov'!J71</f>
        <v>130</v>
      </c>
      <c r="M60" s="164">
        <f>'Spontaneous Sites Service Prov'!K71</f>
        <v>0</v>
      </c>
    </row>
    <row r="61" spans="2:13" ht="18.75" customHeight="1">
      <c r="B61" s="163">
        <f>'Spontaneous Sites Service Prov'!A72</f>
        <v>64</v>
      </c>
      <c r="C61" s="83">
        <f>'Spontaneous Sites Service Prov'!B72</f>
        <v>112</v>
      </c>
      <c r="D61" s="83" t="s">
        <v>465</v>
      </c>
      <c r="E61" s="83" t="str">
        <f>'Spontaneous Sites Service Prov'!C72</f>
        <v>Delmas</v>
      </c>
      <c r="F61" s="83" t="str">
        <f>'Spontaneous Sites Service Prov'!D72</f>
        <v>112-01</v>
      </c>
      <c r="G61" s="83" t="str">
        <f>'Spontaneous Sites Service Prov'!E72</f>
        <v>1ere Saint Martin</v>
      </c>
      <c r="H61" s="84">
        <f>'Spontaneous Sites Service Prov'!F72</f>
        <v>18.5605083332</v>
      </c>
      <c r="I61" s="84">
        <f>'Spontaneous Sites Service Prov'!G72</f>
        <v>-72.3005472218</v>
      </c>
      <c r="J61" s="83" t="str">
        <f>'Spontaneous Sites Service Prov'!H72</f>
        <v>Delmas 31 Parc Maguana</v>
      </c>
      <c r="K61" s="85">
        <f>'Spontaneous Sites Service Prov'!I72</f>
        <v>800</v>
      </c>
      <c r="L61" s="85">
        <f>'Spontaneous Sites Service Prov'!J72</f>
        <v>160</v>
      </c>
      <c r="M61" s="164">
        <f>'Spontaneous Sites Service Prov'!K72</f>
        <v>0</v>
      </c>
    </row>
    <row r="62" spans="2:13" ht="18.75" customHeight="1">
      <c r="B62" s="163">
        <f>'Spontaneous Sites Service Prov'!A73</f>
        <v>65</v>
      </c>
      <c r="C62" s="83">
        <f>'Spontaneous Sites Service Prov'!B73</f>
        <v>112</v>
      </c>
      <c r="D62" s="83" t="s">
        <v>465</v>
      </c>
      <c r="E62" s="83" t="str">
        <f>'Spontaneous Sites Service Prov'!C73</f>
        <v>Delmas</v>
      </c>
      <c r="F62" s="83" t="str">
        <f>'Spontaneous Sites Service Prov'!D73</f>
        <v>112-01</v>
      </c>
      <c r="G62" s="83" t="str">
        <f>'Spontaneous Sites Service Prov'!E73</f>
        <v>1ere Saint Martin</v>
      </c>
      <c r="H62" s="84">
        <f>'Spontaneous Sites Service Prov'!F73</f>
        <v>18.5620256498</v>
      </c>
      <c r="I62" s="84">
        <f>'Spontaneous Sites Service Prov'!G73</f>
        <v>-72.3343428705</v>
      </c>
      <c r="J62" s="83" t="str">
        <f>'Spontaneous Sites Service Prov'!H73</f>
        <v>Ancien AÚroport Militaire</v>
      </c>
      <c r="K62" s="85">
        <f>'Spontaneous Sites Service Prov'!I73</f>
        <v>2000</v>
      </c>
      <c r="L62" s="85">
        <f>'Spontaneous Sites Service Prov'!J73</f>
        <v>400</v>
      </c>
      <c r="M62" s="164">
        <f>'Spontaneous Sites Service Prov'!K73</f>
        <v>0</v>
      </c>
    </row>
    <row r="63" spans="2:13" ht="18.75" customHeight="1">
      <c r="B63" s="163">
        <f>'Spontaneous Sites Service Prov'!A74</f>
        <v>66</v>
      </c>
      <c r="C63" s="83">
        <f>'Spontaneous Sites Service Prov'!B74</f>
        <v>112</v>
      </c>
      <c r="D63" s="83" t="s">
        <v>465</v>
      </c>
      <c r="E63" s="83" t="str">
        <f>'Spontaneous Sites Service Prov'!C74</f>
        <v>Delmas</v>
      </c>
      <c r="F63" s="83" t="str">
        <f>'Spontaneous Sites Service Prov'!D74</f>
        <v>112-01</v>
      </c>
      <c r="G63" s="83" t="str">
        <f>'Spontaneous Sites Service Prov'!E74</f>
        <v>1ere Saint Martin</v>
      </c>
      <c r="H63" s="84">
        <f>'Spontaneous Sites Service Prov'!F74</f>
        <v>18.5631277774</v>
      </c>
      <c r="I63" s="84">
        <f>'Spontaneous Sites Service Prov'!G74</f>
        <v>-72.3149805559</v>
      </c>
      <c r="J63" s="83" t="str">
        <f>'Spontaneous Sites Service Prov'!H74</f>
        <v>Camp Automeca Hyndai</v>
      </c>
      <c r="K63" s="85">
        <f>'Spontaneous Sites Service Prov'!I74</f>
        <v>11000</v>
      </c>
      <c r="L63" s="85">
        <f>'Spontaneous Sites Service Prov'!J74</f>
        <v>2200</v>
      </c>
      <c r="M63" s="164">
        <f>'Spontaneous Sites Service Prov'!K74</f>
        <v>0</v>
      </c>
    </row>
    <row r="64" spans="2:13" ht="18.75" customHeight="1">
      <c r="B64" s="163">
        <f>'Spontaneous Sites Service Prov'!A75</f>
        <v>67</v>
      </c>
      <c r="C64" s="83">
        <f>'Spontaneous Sites Service Prov'!B75</f>
        <v>112</v>
      </c>
      <c r="D64" s="83" t="s">
        <v>465</v>
      </c>
      <c r="E64" s="83" t="str">
        <f>'Spontaneous Sites Service Prov'!C75</f>
        <v>Delmas</v>
      </c>
      <c r="F64" s="83" t="str">
        <f>'Spontaneous Sites Service Prov'!D75</f>
        <v>112-01</v>
      </c>
      <c r="G64" s="83" t="str">
        <f>'Spontaneous Sites Service Prov'!E75</f>
        <v>1ere Saint Martin</v>
      </c>
      <c r="H64" s="84">
        <f>'Spontaneous Sites Service Prov'!F75</f>
        <v>18.56335</v>
      </c>
      <c r="I64" s="84">
        <f>'Spontaneous Sites Service Prov'!G75</f>
        <v>-72.28195</v>
      </c>
      <c r="J64" s="83" t="str">
        <f>'Spontaneous Sites Service Prov'!H75</f>
        <v>Parc Saint- Claire</v>
      </c>
      <c r="K64" s="85">
        <f>'Spontaneous Sites Service Prov'!I75</f>
        <v>864</v>
      </c>
      <c r="L64" s="85">
        <f>'Spontaneous Sites Service Prov'!J75</f>
        <v>172.8</v>
      </c>
      <c r="M64" s="164">
        <f>'Spontaneous Sites Service Prov'!K75</f>
        <v>0</v>
      </c>
    </row>
    <row r="65" spans="2:13" ht="18.75" customHeight="1">
      <c r="B65" s="163">
        <f>'Spontaneous Sites Service Prov'!A76</f>
        <v>68</v>
      </c>
      <c r="C65" s="83">
        <f>'Spontaneous Sites Service Prov'!B76</f>
        <v>112</v>
      </c>
      <c r="D65" s="83" t="s">
        <v>465</v>
      </c>
      <c r="E65" s="83" t="str">
        <f>'Spontaneous Sites Service Prov'!C76</f>
        <v>Delmas</v>
      </c>
      <c r="F65" s="83" t="str">
        <f>'Spontaneous Sites Service Prov'!D76</f>
        <v>112-01</v>
      </c>
      <c r="G65" s="83" t="str">
        <f>'Spontaneous Sites Service Prov'!E76</f>
        <v>1ere Saint Martin</v>
      </c>
      <c r="H65" s="84">
        <f>'Spontaneous Sites Service Prov'!F76</f>
        <v>18.5640083332</v>
      </c>
      <c r="I65" s="84">
        <f>'Spontaneous Sites Service Prov'!G76</f>
        <v>-72.2873833331</v>
      </c>
      <c r="J65" s="83" t="str">
        <f>'Spontaneous Sites Service Prov'!H76</f>
        <v>Site Kawas village Afka Route patrick</v>
      </c>
      <c r="K65" s="85">
        <f>'Spontaneous Sites Service Prov'!I76</f>
        <v>1000</v>
      </c>
      <c r="L65" s="85">
        <f>'Spontaneous Sites Service Prov'!J76</f>
        <v>200</v>
      </c>
      <c r="M65" s="164">
        <f>'Spontaneous Sites Service Prov'!K76</f>
        <v>0</v>
      </c>
    </row>
    <row r="66" spans="2:13" ht="18.75" customHeight="1">
      <c r="B66" s="163">
        <f>'Spontaneous Sites Service Prov'!A77</f>
        <v>69</v>
      </c>
      <c r="C66" s="83">
        <f>'Spontaneous Sites Service Prov'!B77</f>
        <v>112</v>
      </c>
      <c r="D66" s="83" t="s">
        <v>465</v>
      </c>
      <c r="E66" s="83" t="str">
        <f>'Spontaneous Sites Service Prov'!C77</f>
        <v>Delmas</v>
      </c>
      <c r="F66" s="83" t="str">
        <f>'Spontaneous Sites Service Prov'!D77</f>
        <v>112-01</v>
      </c>
      <c r="G66" s="83" t="str">
        <f>'Spontaneous Sites Service Prov'!E77</f>
        <v>1ere Saint Martin</v>
      </c>
      <c r="H66" s="84">
        <f>'Spontaneous Sites Service Prov'!F77</f>
        <v>18.5664777777</v>
      </c>
      <c r="I66" s="84">
        <f>'Spontaneous Sites Service Prov'!G77</f>
        <v>-72.3256527778</v>
      </c>
      <c r="J66" s="83" t="str">
        <f>'Spontaneous Sites Service Prov'!H77</f>
        <v>Hopital Ofatma</v>
      </c>
      <c r="K66" s="85">
        <f>'Spontaneous Sites Service Prov'!I77</f>
        <v>300</v>
      </c>
      <c r="L66" s="85">
        <f>'Spontaneous Sites Service Prov'!J77</f>
        <v>60</v>
      </c>
      <c r="M66" s="164">
        <f>'Spontaneous Sites Service Prov'!K77</f>
        <v>0</v>
      </c>
    </row>
    <row r="67" spans="2:13" ht="18.75" customHeight="1">
      <c r="B67" s="163">
        <f>'Spontaneous Sites Service Prov'!A78</f>
        <v>70</v>
      </c>
      <c r="C67" s="83">
        <f>'Spontaneous Sites Service Prov'!B78</f>
        <v>112</v>
      </c>
      <c r="D67" s="83" t="s">
        <v>465</v>
      </c>
      <c r="E67" s="83" t="str">
        <f>'Spontaneous Sites Service Prov'!C78</f>
        <v>Delmas</v>
      </c>
      <c r="F67" s="83" t="str">
        <f>'Spontaneous Sites Service Prov'!D78</f>
        <v>112-01</v>
      </c>
      <c r="G67" s="83" t="str">
        <f>'Spontaneous Sites Service Prov'!E78</f>
        <v>1ere Saint Martin</v>
      </c>
      <c r="H67" s="84">
        <f>'Spontaneous Sites Service Prov'!F78</f>
        <v>18.593868</v>
      </c>
      <c r="I67" s="84">
        <f>'Spontaneous Sites Service Prov'!G78</f>
        <v>-72.332756</v>
      </c>
      <c r="J67" s="83" t="str">
        <f>'Spontaneous Sites Service Prov'!H78</f>
        <v>Parroisse cite militaire</v>
      </c>
      <c r="K67" s="85">
        <f>'Spontaneous Sites Service Prov'!I78</f>
        <v>4500</v>
      </c>
      <c r="L67" s="85">
        <f>'Spontaneous Sites Service Prov'!J78</f>
        <v>1000</v>
      </c>
      <c r="M67" s="164" t="str">
        <f>'Spontaneous Sites Service Prov'!K78</f>
        <v>Cesal/Avsi</v>
      </c>
    </row>
    <row r="68" spans="2:13" ht="18.75" customHeight="1">
      <c r="B68" s="163">
        <f>'Spontaneous Sites Service Prov'!A79</f>
        <v>71</v>
      </c>
      <c r="C68" s="83">
        <f>'Spontaneous Sites Service Prov'!B79</f>
        <v>112</v>
      </c>
      <c r="D68" s="83" t="s">
        <v>465</v>
      </c>
      <c r="E68" s="83" t="str">
        <f>'Spontaneous Sites Service Prov'!C79</f>
        <v>Delmas</v>
      </c>
      <c r="F68" s="83" t="str">
        <f>'Spontaneous Sites Service Prov'!D79</f>
        <v>112-01</v>
      </c>
      <c r="G68" s="83" t="str">
        <f>'Spontaneous Sites Service Prov'!E79</f>
        <v>1ere Saint Martin</v>
      </c>
      <c r="H68" s="84">
        <f>'Spontaneous Sites Service Prov'!F79</f>
        <v>0</v>
      </c>
      <c r="I68" s="84">
        <f>'Spontaneous Sites Service Prov'!G79</f>
        <v>0</v>
      </c>
      <c r="J68" s="83" t="str">
        <f>'Spontaneous Sites Service Prov'!H79</f>
        <v>Terrain Carrefour Peyan</v>
      </c>
      <c r="K68" s="85">
        <f>'Spontaneous Sites Service Prov'!I79</f>
        <v>400</v>
      </c>
      <c r="L68" s="85">
        <f>'Spontaneous Sites Service Prov'!J79</f>
        <v>66.66666666666667</v>
      </c>
      <c r="M68" s="164" t="str">
        <f>'Spontaneous Sites Service Prov'!K79</f>
        <v>Concern</v>
      </c>
    </row>
    <row r="69" spans="2:13" ht="18.75" customHeight="1">
      <c r="B69" s="163">
        <f>'Spontaneous Sites Service Prov'!A80</f>
        <v>72</v>
      </c>
      <c r="C69" s="83">
        <f>'Spontaneous Sites Service Prov'!B80</f>
        <v>112</v>
      </c>
      <c r="D69" s="83" t="s">
        <v>465</v>
      </c>
      <c r="E69" s="83" t="str">
        <f>'Spontaneous Sites Service Prov'!C80</f>
        <v>Delmas</v>
      </c>
      <c r="F69" s="83" t="str">
        <f>'Spontaneous Sites Service Prov'!D80</f>
        <v>112-01</v>
      </c>
      <c r="G69" s="83" t="str">
        <f>'Spontaneous Sites Service Prov'!E80</f>
        <v>1ere Saint Martin</v>
      </c>
      <c r="H69" s="84">
        <f>'Spontaneous Sites Service Prov'!F80</f>
        <v>0</v>
      </c>
      <c r="I69" s="84">
        <f>'Spontaneous Sites Service Prov'!G80</f>
        <v>0</v>
      </c>
      <c r="J69" s="83" t="str">
        <f>'Spontaneous Sites Service Prov'!H80</f>
        <v>rue Coloniale, Delmas 31</v>
      </c>
      <c r="K69" s="85">
        <f>'Spontaneous Sites Service Prov'!I80</f>
        <v>410</v>
      </c>
      <c r="L69" s="85">
        <f>'Spontaneous Sites Service Prov'!J80</f>
        <v>68.33333333333333</v>
      </c>
      <c r="M69" s="164">
        <f>'Spontaneous Sites Service Prov'!K80</f>
        <v>0</v>
      </c>
    </row>
    <row r="70" spans="2:13" ht="18.75" customHeight="1">
      <c r="B70" s="163">
        <f>'Spontaneous Sites Service Prov'!A81</f>
        <v>73</v>
      </c>
      <c r="C70" s="83">
        <f>'Spontaneous Sites Service Prov'!B81</f>
        <v>112</v>
      </c>
      <c r="D70" s="83" t="s">
        <v>465</v>
      </c>
      <c r="E70" s="83" t="str">
        <f>'Spontaneous Sites Service Prov'!C81</f>
        <v>Delmas</v>
      </c>
      <c r="F70" s="83" t="str">
        <f>'Spontaneous Sites Service Prov'!D81</f>
        <v>112-01</v>
      </c>
      <c r="G70" s="83" t="str">
        <f>'Spontaneous Sites Service Prov'!E81</f>
        <v>1ere Saint Martin</v>
      </c>
      <c r="H70" s="84">
        <f>'Spontaneous Sites Service Prov'!F81</f>
        <v>0</v>
      </c>
      <c r="I70" s="84">
        <f>'Spontaneous Sites Service Prov'!G81</f>
        <v>0</v>
      </c>
      <c r="J70" s="83" t="str">
        <f>'Spontaneous Sites Service Prov'!H81</f>
        <v>Terrain Cité Jérémie</v>
      </c>
      <c r="K70" s="85">
        <f>'Spontaneous Sites Service Prov'!I81</f>
        <v>1265</v>
      </c>
      <c r="L70" s="85">
        <f>'Spontaneous Sites Service Prov'!J81</f>
        <v>210.83333333333334</v>
      </c>
      <c r="M70" s="164" t="str">
        <f>'Spontaneous Sites Service Prov'!K81</f>
        <v>Concern</v>
      </c>
    </row>
    <row r="71" spans="2:13" ht="18.75" customHeight="1">
      <c r="B71" s="163">
        <f>'Spontaneous Sites Service Prov'!A82</f>
        <v>74</v>
      </c>
      <c r="C71" s="83">
        <f>'Spontaneous Sites Service Prov'!B82</f>
        <v>112</v>
      </c>
      <c r="D71" s="83" t="s">
        <v>465</v>
      </c>
      <c r="E71" s="83" t="str">
        <f>'Spontaneous Sites Service Prov'!C82</f>
        <v>Delmas</v>
      </c>
      <c r="F71" s="83" t="str">
        <f>'Spontaneous Sites Service Prov'!D82</f>
        <v>112-01</v>
      </c>
      <c r="G71" s="83" t="str">
        <f>'Spontaneous Sites Service Prov'!E82</f>
        <v>1ere Saint Martin</v>
      </c>
      <c r="H71" s="84">
        <f>'Spontaneous Sites Service Prov'!F82</f>
        <v>0</v>
      </c>
      <c r="I71" s="84">
        <f>'Spontaneous Sites Service Prov'!G82</f>
        <v>0</v>
      </c>
      <c r="J71" s="83" t="str">
        <f>'Spontaneous Sites Service Prov'!H82</f>
        <v>Terrain Acra</v>
      </c>
      <c r="K71" s="85">
        <f>'Spontaneous Sites Service Prov'!I82</f>
        <v>4000</v>
      </c>
      <c r="L71" s="85">
        <f>'Spontaneous Sites Service Prov'!J82</f>
        <v>800</v>
      </c>
      <c r="M71" s="164">
        <f>'Spontaneous Sites Service Prov'!K82</f>
        <v>0</v>
      </c>
    </row>
    <row r="72" spans="2:13" ht="18.75" customHeight="1">
      <c r="B72" s="163">
        <f>'Spontaneous Sites Service Prov'!A83</f>
        <v>75</v>
      </c>
      <c r="C72" s="83">
        <f>'Spontaneous Sites Service Prov'!B83</f>
        <v>112</v>
      </c>
      <c r="D72" s="83" t="s">
        <v>465</v>
      </c>
      <c r="E72" s="83" t="str">
        <f>'Spontaneous Sites Service Prov'!C83</f>
        <v>Delmas</v>
      </c>
      <c r="F72" s="83" t="str">
        <f>'Spontaneous Sites Service Prov'!D83</f>
        <v>112-01</v>
      </c>
      <c r="G72" s="83" t="str">
        <f>'Spontaneous Sites Service Prov'!E83</f>
        <v>1ere Saint Martin</v>
      </c>
      <c r="H72" s="84">
        <f>'Spontaneous Sites Service Prov'!F83</f>
        <v>0</v>
      </c>
      <c r="I72" s="84">
        <f>'Spontaneous Sites Service Prov'!G83</f>
        <v>0</v>
      </c>
      <c r="J72" s="83" t="str">
        <f>'Spontaneous Sites Service Prov'!H83</f>
        <v>Delmas 42 "Terrain Golf"</v>
      </c>
      <c r="K72" s="85">
        <f>'Spontaneous Sites Service Prov'!I83</f>
        <v>15000</v>
      </c>
      <c r="L72" s="85">
        <f>'Spontaneous Sites Service Prov'!J83</f>
        <v>3000</v>
      </c>
      <c r="M72" s="164" t="str">
        <f>'Spontaneous Sites Service Prov'!K83</f>
        <v>ARC</v>
      </c>
    </row>
    <row r="73" spans="2:13" ht="18.75" customHeight="1">
      <c r="B73" s="163">
        <f>'Spontaneous Sites Service Prov'!A84</f>
        <v>76</v>
      </c>
      <c r="C73" s="83">
        <f>'Spontaneous Sites Service Prov'!B84</f>
        <v>112</v>
      </c>
      <c r="D73" s="83" t="s">
        <v>465</v>
      </c>
      <c r="E73" s="83" t="str">
        <f>'Spontaneous Sites Service Prov'!C84</f>
        <v>Delmas</v>
      </c>
      <c r="F73" s="83" t="str">
        <f>'Spontaneous Sites Service Prov'!D84</f>
        <v>112-01</v>
      </c>
      <c r="G73" s="83" t="str">
        <f>'Spontaneous Sites Service Prov'!E84</f>
        <v>1ere Saint Martin</v>
      </c>
      <c r="H73" s="84">
        <f>'Spontaneous Sites Service Prov'!F84</f>
        <v>0</v>
      </c>
      <c r="I73" s="84">
        <f>'Spontaneous Sites Service Prov'!G84</f>
        <v>0</v>
      </c>
      <c r="J73" s="83" t="str">
        <f>'Spontaneous Sites Service Prov'!H84</f>
        <v>Jacquet Thybull Ruelle Morency et Laguerre #1</v>
      </c>
      <c r="K73" s="85">
        <f>'Spontaneous Sites Service Prov'!I84</f>
        <v>1261</v>
      </c>
      <c r="L73" s="85">
        <f>'Spontaneous Sites Service Prov'!J84</f>
        <v>237</v>
      </c>
      <c r="M73" s="164">
        <f>'Spontaneous Sites Service Prov'!K84</f>
        <v>0</v>
      </c>
    </row>
    <row r="74" spans="2:13" ht="18.75" customHeight="1">
      <c r="B74" s="163">
        <f>'Spontaneous Sites Service Prov'!A85</f>
        <v>77</v>
      </c>
      <c r="C74" s="83">
        <f>'Spontaneous Sites Service Prov'!B85</f>
        <v>112</v>
      </c>
      <c r="D74" s="83" t="s">
        <v>465</v>
      </c>
      <c r="E74" s="83" t="str">
        <f>'Spontaneous Sites Service Prov'!C85</f>
        <v>Delmas</v>
      </c>
      <c r="F74" s="83" t="str">
        <f>'Spontaneous Sites Service Prov'!D85</f>
        <v>112-01</v>
      </c>
      <c r="G74" s="83" t="str">
        <f>'Spontaneous Sites Service Prov'!E85</f>
        <v>1ere Saint Martin</v>
      </c>
      <c r="H74" s="84">
        <f>'Spontaneous Sites Service Prov'!F85</f>
        <v>0</v>
      </c>
      <c r="I74" s="84">
        <f>'Spontaneous Sites Service Prov'!G85</f>
        <v>0</v>
      </c>
      <c r="J74" s="83" t="str">
        <f>'Spontaneous Sites Service Prov'!H85</f>
        <v>Zone Bas Camep</v>
      </c>
      <c r="K74" s="85">
        <f>'Spontaneous Sites Service Prov'!I85</f>
        <v>4165</v>
      </c>
      <c r="L74" s="85">
        <f>'Spontaneous Sites Service Prov'!J85</f>
        <v>833</v>
      </c>
      <c r="M74" s="164">
        <f>'Spontaneous Sites Service Prov'!K85</f>
        <v>0</v>
      </c>
    </row>
    <row r="75" spans="2:13" ht="18.75" customHeight="1">
      <c r="B75" s="163">
        <f>'Spontaneous Sites Service Prov'!A86</f>
        <v>78</v>
      </c>
      <c r="C75" s="83">
        <f>'Spontaneous Sites Service Prov'!B86</f>
        <v>112</v>
      </c>
      <c r="D75" s="83" t="s">
        <v>465</v>
      </c>
      <c r="E75" s="83" t="str">
        <f>'Spontaneous Sites Service Prov'!C86</f>
        <v>Delmas</v>
      </c>
      <c r="F75" s="83" t="str">
        <f>'Spontaneous Sites Service Prov'!D86</f>
        <v>112-01</v>
      </c>
      <c r="G75" s="83" t="str">
        <f>'Spontaneous Sites Service Prov'!E86</f>
        <v>1ere Saint Martin</v>
      </c>
      <c r="H75" s="84">
        <f>'Spontaneous Sites Service Prov'!F86</f>
        <v>0</v>
      </c>
      <c r="I75" s="84">
        <f>'Spontaneous Sites Service Prov'!G86</f>
        <v>0</v>
      </c>
      <c r="J75" s="83" t="str">
        <f>'Spontaneous Sites Service Prov'!H86</f>
        <v>Rue Cassagnol </v>
      </c>
      <c r="K75" s="85">
        <f>'Spontaneous Sites Service Prov'!I86</f>
        <v>2500</v>
      </c>
      <c r="L75" s="85">
        <f>'Spontaneous Sites Service Prov'!J86</f>
        <v>500</v>
      </c>
      <c r="M75" s="164">
        <f>'Spontaneous Sites Service Prov'!K86</f>
        <v>0</v>
      </c>
    </row>
    <row r="76" spans="2:13" ht="18.75" customHeight="1">
      <c r="B76" s="163">
        <f>'Spontaneous Sites Service Prov'!A87</f>
        <v>79</v>
      </c>
      <c r="C76" s="83">
        <f>'Spontaneous Sites Service Prov'!B87</f>
        <v>112</v>
      </c>
      <c r="D76" s="83" t="s">
        <v>465</v>
      </c>
      <c r="E76" s="83" t="str">
        <f>'Spontaneous Sites Service Prov'!C87</f>
        <v>Delmas</v>
      </c>
      <c r="F76" s="83" t="str">
        <f>'Spontaneous Sites Service Prov'!D87</f>
        <v>112-01</v>
      </c>
      <c r="G76" s="83" t="str">
        <f>'Spontaneous Sites Service Prov'!E87</f>
        <v>1ere Saint Martin</v>
      </c>
      <c r="H76" s="84">
        <f>'Spontaneous Sites Service Prov'!F87</f>
        <v>0</v>
      </c>
      <c r="I76" s="84">
        <f>'Spontaneous Sites Service Prov'!G87</f>
        <v>0</v>
      </c>
      <c r="J76" s="83" t="str">
        <f>'Spontaneous Sites Service Prov'!H87</f>
        <v>Rues des Jeunes</v>
      </c>
      <c r="K76" s="85">
        <f>'Spontaneous Sites Service Prov'!I87</f>
        <v>1250</v>
      </c>
      <c r="L76" s="85">
        <f>'Spontaneous Sites Service Prov'!J87</f>
        <v>250</v>
      </c>
      <c r="M76" s="164">
        <f>'Spontaneous Sites Service Prov'!K87</f>
        <v>0</v>
      </c>
    </row>
    <row r="77" spans="2:13" ht="18.75" customHeight="1">
      <c r="B77" s="163">
        <f>'Spontaneous Sites Service Prov'!A88</f>
        <v>80</v>
      </c>
      <c r="C77" s="83">
        <f>'Spontaneous Sites Service Prov'!B88</f>
        <v>112</v>
      </c>
      <c r="D77" s="83" t="s">
        <v>465</v>
      </c>
      <c r="E77" s="83" t="str">
        <f>'Spontaneous Sites Service Prov'!C88</f>
        <v>Delmas</v>
      </c>
      <c r="F77" s="83" t="str">
        <f>'Spontaneous Sites Service Prov'!D88</f>
        <v>112-01</v>
      </c>
      <c r="G77" s="83" t="str">
        <f>'Spontaneous Sites Service Prov'!E88</f>
        <v>1ere Saint Martin</v>
      </c>
      <c r="H77" s="84">
        <f>'Spontaneous Sites Service Prov'!F88</f>
        <v>0</v>
      </c>
      <c r="I77" s="84">
        <f>'Spontaneous Sites Service Prov'!G88</f>
        <v>0</v>
      </c>
      <c r="J77" s="83" t="str">
        <f>'Spontaneous Sites Service Prov'!H88</f>
        <v>Rue Oeuvre de Dieu</v>
      </c>
      <c r="K77" s="85">
        <f>'Spontaneous Sites Service Prov'!I88</f>
        <v>835</v>
      </c>
      <c r="L77" s="85">
        <f>'Spontaneous Sites Service Prov'!J88</f>
        <v>167</v>
      </c>
      <c r="M77" s="164">
        <f>'Spontaneous Sites Service Prov'!K88</f>
        <v>0</v>
      </c>
    </row>
    <row r="78" spans="2:13" ht="18.75" customHeight="1">
      <c r="B78" s="163">
        <f>'Spontaneous Sites Service Prov'!A89</f>
        <v>81</v>
      </c>
      <c r="C78" s="83">
        <f>'Spontaneous Sites Service Prov'!B89</f>
        <v>112</v>
      </c>
      <c r="D78" s="83" t="s">
        <v>465</v>
      </c>
      <c r="E78" s="83" t="str">
        <f>'Spontaneous Sites Service Prov'!C89</f>
        <v>Delmas</v>
      </c>
      <c r="F78" s="83" t="str">
        <f>'Spontaneous Sites Service Prov'!D89</f>
        <v>112-01</v>
      </c>
      <c r="G78" s="83" t="str">
        <f>'Spontaneous Sites Service Prov'!E89</f>
        <v>1ere Saint Martin</v>
      </c>
      <c r="H78" s="84">
        <f>'Spontaneous Sites Service Prov'!F89</f>
        <v>0</v>
      </c>
      <c r="I78" s="84">
        <f>'Spontaneous Sites Service Prov'!G89</f>
        <v>0</v>
      </c>
      <c r="J78" s="83" t="str">
        <f>'Spontaneous Sites Service Prov'!H89</f>
        <v>Rue Nobles</v>
      </c>
      <c r="K78" s="85">
        <f>'Spontaneous Sites Service Prov'!I89</f>
        <v>415</v>
      </c>
      <c r="L78" s="85">
        <f>'Spontaneous Sites Service Prov'!J89</f>
        <v>83</v>
      </c>
      <c r="M78" s="164">
        <f>'Spontaneous Sites Service Prov'!K89</f>
        <v>0</v>
      </c>
    </row>
    <row r="79" spans="2:13" ht="18.75" customHeight="1">
      <c r="B79" s="163">
        <f>'Spontaneous Sites Service Prov'!A90</f>
        <v>82</v>
      </c>
      <c r="C79" s="83">
        <f>'Spontaneous Sites Service Prov'!B90</f>
        <v>112</v>
      </c>
      <c r="D79" s="83" t="s">
        <v>465</v>
      </c>
      <c r="E79" s="83" t="str">
        <f>'Spontaneous Sites Service Prov'!C90</f>
        <v>Delmas</v>
      </c>
      <c r="F79" s="83" t="str">
        <f>'Spontaneous Sites Service Prov'!D90</f>
        <v>112-01</v>
      </c>
      <c r="G79" s="83" t="str">
        <f>'Spontaneous Sites Service Prov'!E90</f>
        <v>1ere Saint Martin</v>
      </c>
      <c r="H79" s="84">
        <f>'Spontaneous Sites Service Prov'!F90</f>
        <v>0</v>
      </c>
      <c r="I79" s="84">
        <f>'Spontaneous Sites Service Prov'!G90</f>
        <v>0</v>
      </c>
      <c r="J79" s="83" t="str">
        <f>'Spontaneous Sites Service Prov'!H90</f>
        <v>Route Duvier</v>
      </c>
      <c r="K79" s="85">
        <f>'Spontaneous Sites Service Prov'!I90</f>
        <v>415</v>
      </c>
      <c r="L79" s="85">
        <f>'Spontaneous Sites Service Prov'!J90</f>
        <v>83</v>
      </c>
      <c r="M79" s="164">
        <f>'Spontaneous Sites Service Prov'!K90</f>
        <v>0</v>
      </c>
    </row>
    <row r="80" spans="2:13" ht="18.75" customHeight="1">
      <c r="B80" s="163">
        <f>'Spontaneous Sites Service Prov'!A91</f>
        <v>83</v>
      </c>
      <c r="C80" s="83">
        <f>'Spontaneous Sites Service Prov'!B91</f>
        <v>112</v>
      </c>
      <c r="D80" s="83" t="s">
        <v>465</v>
      </c>
      <c r="E80" s="83" t="str">
        <f>'Spontaneous Sites Service Prov'!C91</f>
        <v>Delmas</v>
      </c>
      <c r="F80" s="83" t="str">
        <f>'Spontaneous Sites Service Prov'!D91</f>
        <v>112-01</v>
      </c>
      <c r="G80" s="83" t="str">
        <f>'Spontaneous Sites Service Prov'!E91</f>
        <v>1ere Saint Martin</v>
      </c>
      <c r="H80" s="84">
        <f>'Spontaneous Sites Service Prov'!F91</f>
        <v>0</v>
      </c>
      <c r="I80" s="84">
        <f>'Spontaneous Sites Service Prov'!G91</f>
        <v>0</v>
      </c>
      <c r="J80" s="83" t="str">
        <f>'Spontaneous Sites Service Prov'!H91</f>
        <v>Rue Charlemagne Peralte</v>
      </c>
      <c r="K80" s="85">
        <f>'Spontaneous Sites Service Prov'!I91</f>
        <v>290</v>
      </c>
      <c r="L80" s="85">
        <f>'Spontaneous Sites Service Prov'!J91</f>
        <v>58</v>
      </c>
      <c r="M80" s="164">
        <f>'Spontaneous Sites Service Prov'!K91</f>
        <v>0</v>
      </c>
    </row>
    <row r="81" spans="2:13" ht="18.75" customHeight="1">
      <c r="B81" s="163">
        <f>'Spontaneous Sites Service Prov'!A92</f>
        <v>84</v>
      </c>
      <c r="C81" s="83">
        <f>'Spontaneous Sites Service Prov'!B92</f>
        <v>112</v>
      </c>
      <c r="D81" s="83" t="s">
        <v>465</v>
      </c>
      <c r="E81" s="83" t="str">
        <f>'Spontaneous Sites Service Prov'!C92</f>
        <v>Delmas</v>
      </c>
      <c r="F81" s="83" t="str">
        <f>'Spontaneous Sites Service Prov'!D92</f>
        <v>112-01</v>
      </c>
      <c r="G81" s="83" t="str">
        <f>'Spontaneous Sites Service Prov'!E92</f>
        <v>1ere Saint Martin</v>
      </c>
      <c r="H81" s="84">
        <f>'Spontaneous Sites Service Prov'!F92</f>
        <v>0</v>
      </c>
      <c r="I81" s="84">
        <f>'Spontaneous Sites Service Prov'!G92</f>
        <v>0</v>
      </c>
      <c r="J81" s="83" t="str">
        <f>'Spontaneous Sites Service Prov'!H92</f>
        <v>Impasse Jose</v>
      </c>
      <c r="K81" s="85">
        <f>'Spontaneous Sites Service Prov'!I92</f>
        <v>85</v>
      </c>
      <c r="L81" s="85">
        <f>'Spontaneous Sites Service Prov'!J92</f>
        <v>17</v>
      </c>
      <c r="M81" s="164">
        <f>'Spontaneous Sites Service Prov'!K92</f>
        <v>0</v>
      </c>
    </row>
    <row r="82" spans="2:13" ht="18.75" customHeight="1">
      <c r="B82" s="163">
        <f>'Spontaneous Sites Service Prov'!A93</f>
        <v>85</v>
      </c>
      <c r="C82" s="83">
        <f>'Spontaneous Sites Service Prov'!B93</f>
        <v>112</v>
      </c>
      <c r="D82" s="83" t="s">
        <v>465</v>
      </c>
      <c r="E82" s="83" t="str">
        <f>'Spontaneous Sites Service Prov'!C93</f>
        <v>Delmas</v>
      </c>
      <c r="F82" s="83" t="str">
        <f>'Spontaneous Sites Service Prov'!D93</f>
        <v>112-01</v>
      </c>
      <c r="G82" s="83" t="str">
        <f>'Spontaneous Sites Service Prov'!E93</f>
        <v>1ere Saint Martin</v>
      </c>
      <c r="H82" s="84">
        <f>'Spontaneous Sites Service Prov'!F93</f>
        <v>0</v>
      </c>
      <c r="I82" s="84">
        <f>'Spontaneous Sites Service Prov'!G93</f>
        <v>0</v>
      </c>
      <c r="J82" s="83" t="str">
        <f>'Spontaneous Sites Service Prov'!H93</f>
        <v>Petit Camps:  Rue Siloe, Rue St. Vic Norelia, Delmas 75, Puits Blain, Donte, Greffin, Rue Emile Roumer, et Rue Jean L Dominique </v>
      </c>
      <c r="K82" s="85">
        <f>'Spontaneous Sites Service Prov'!I93</f>
        <v>70</v>
      </c>
      <c r="L82" s="85">
        <f>'Spontaneous Sites Service Prov'!J93</f>
        <v>14</v>
      </c>
      <c r="M82" s="164">
        <f>'Spontaneous Sites Service Prov'!K93</f>
        <v>0</v>
      </c>
    </row>
    <row r="83" spans="2:13" ht="18.75" customHeight="1">
      <c r="B83" s="163">
        <f>'Spontaneous Sites Service Prov'!A94</f>
        <v>86</v>
      </c>
      <c r="C83" s="83">
        <f>'Spontaneous Sites Service Prov'!B94</f>
        <v>112</v>
      </c>
      <c r="D83" s="83" t="s">
        <v>465</v>
      </c>
      <c r="E83" s="83" t="str">
        <f>'Spontaneous Sites Service Prov'!C94</f>
        <v>Delmas</v>
      </c>
      <c r="F83" s="83" t="str">
        <f>'Spontaneous Sites Service Prov'!D94</f>
        <v>111-03</v>
      </c>
      <c r="G83" s="83" t="str">
        <f>'Spontaneous Sites Service Prov'!E94</f>
        <v>Martissant</v>
      </c>
      <c r="H83" s="84">
        <f>'Spontaneous Sites Service Prov'!F94</f>
        <v>18.551966666666665</v>
      </c>
      <c r="I83" s="84">
        <f>'Spontaneous Sites Service Prov'!G94</f>
        <v>-72.33198333333333</v>
      </c>
      <c r="J83" s="83" t="str">
        <f>'Spontaneous Sites Service Prov'!H94</f>
        <v>Impasse Laborde</v>
      </c>
      <c r="K83" s="85">
        <f>'Spontaneous Sites Service Prov'!I94</f>
        <v>2000</v>
      </c>
      <c r="L83" s="85">
        <f>'Spontaneous Sites Service Prov'!J94</f>
        <v>333.3333333333333</v>
      </c>
      <c r="M83" s="164">
        <f>'Spontaneous Sites Service Prov'!K94</f>
        <v>0</v>
      </c>
    </row>
    <row r="84" spans="2:13" ht="18.75" customHeight="1">
      <c r="B84" s="163">
        <f>'Spontaneous Sites Service Prov'!A95</f>
        <v>87</v>
      </c>
      <c r="C84" s="83">
        <f>'Spontaneous Sites Service Prov'!B95</f>
        <v>112</v>
      </c>
      <c r="D84" s="83" t="s">
        <v>465</v>
      </c>
      <c r="E84" s="83" t="str">
        <f>'Spontaneous Sites Service Prov'!C95</f>
        <v>Delmas</v>
      </c>
      <c r="F84" s="83" t="str">
        <f>'Spontaneous Sites Service Prov'!D95</f>
        <v>111-03</v>
      </c>
      <c r="G84" s="83" t="str">
        <f>'Spontaneous Sites Service Prov'!E95</f>
        <v>Martissant</v>
      </c>
      <c r="H84" s="84">
        <f>'Spontaneous Sites Service Prov'!F95</f>
        <v>18.551966666666665</v>
      </c>
      <c r="I84" s="84">
        <f>'Spontaneous Sites Service Prov'!G95</f>
        <v>-72.33198333333333</v>
      </c>
      <c r="J84" s="83" t="str">
        <f>'Spontaneous Sites Service Prov'!H95</f>
        <v>La Cour Durvergloire </v>
      </c>
      <c r="K84" s="85">
        <f>'Spontaneous Sites Service Prov'!I95</f>
        <v>2000</v>
      </c>
      <c r="L84" s="85">
        <f>'Spontaneous Sites Service Prov'!J95</f>
        <v>333.3333333333333</v>
      </c>
      <c r="M84" s="164">
        <f>'Spontaneous Sites Service Prov'!K95</f>
        <v>0</v>
      </c>
    </row>
    <row r="85" spans="2:13" ht="18.75" customHeight="1">
      <c r="B85" s="163">
        <f>'Spontaneous Sites Service Prov'!A96</f>
        <v>88</v>
      </c>
      <c r="C85" s="83">
        <f>'Spontaneous Sites Service Prov'!B96</f>
        <v>112</v>
      </c>
      <c r="D85" s="83" t="s">
        <v>465</v>
      </c>
      <c r="E85" s="83" t="str">
        <f>'Spontaneous Sites Service Prov'!C96</f>
        <v>Delmas</v>
      </c>
      <c r="F85" s="83" t="str">
        <f>'Spontaneous Sites Service Prov'!D96</f>
        <v>111-03</v>
      </c>
      <c r="G85" s="83" t="str">
        <f>'Spontaneous Sites Service Prov'!E96</f>
        <v>Martissant</v>
      </c>
      <c r="H85" s="84">
        <f>'Spontaneous Sites Service Prov'!F96</f>
        <v>18.5537</v>
      </c>
      <c r="I85" s="84">
        <f>'Spontaneous Sites Service Prov'!G96</f>
        <v>-72.3289</v>
      </c>
      <c r="J85" s="83" t="str">
        <f>'Spontaneous Sites Service Prov'!H96</f>
        <v>Ecole Republique Dahomey (terrain Dahomey)</v>
      </c>
      <c r="K85" s="85">
        <f>'Spontaneous Sites Service Prov'!I96</f>
        <v>3896</v>
      </c>
      <c r="L85" s="85">
        <f>'Spontaneous Sites Service Prov'!J96</f>
        <v>649.3333333333334</v>
      </c>
      <c r="M85" s="164" t="str">
        <f>'Spontaneous Sites Service Prov'!K96</f>
        <v>Concern</v>
      </c>
    </row>
    <row r="86" spans="2:13" ht="18.75" customHeight="1">
      <c r="B86" s="163">
        <f>'Spontaneous Sites Service Prov'!A97</f>
        <v>89</v>
      </c>
      <c r="C86" s="83">
        <f>'Spontaneous Sites Service Prov'!B97</f>
        <v>112</v>
      </c>
      <c r="D86" s="83" t="s">
        <v>465</v>
      </c>
      <c r="E86" s="83" t="str">
        <f>'Spontaneous Sites Service Prov'!C97</f>
        <v>Delmas</v>
      </c>
      <c r="F86" s="83" t="str">
        <f>'Spontaneous Sites Service Prov'!D97</f>
        <v>111-03</v>
      </c>
      <c r="G86" s="83" t="str">
        <f>'Spontaneous Sites Service Prov'!E97</f>
        <v>Martissant</v>
      </c>
      <c r="H86" s="84">
        <f>'Spontaneous Sites Service Prov'!F97</f>
        <v>0</v>
      </c>
      <c r="I86" s="84">
        <f>'Spontaneous Sites Service Prov'!G97</f>
        <v>0</v>
      </c>
      <c r="J86" s="83" t="str">
        <f>'Spontaneous Sites Service Prov'!H97</f>
        <v>Ecole National Discret au Monde/Discrete Aumone (TBC)</v>
      </c>
      <c r="K86" s="85">
        <f>'Spontaneous Sites Service Prov'!I97</f>
        <v>326</v>
      </c>
      <c r="L86" s="85">
        <f>'Spontaneous Sites Service Prov'!J97</f>
        <v>54.333333333333336</v>
      </c>
      <c r="M86" s="164" t="str">
        <f>'Spontaneous Sites Service Prov'!K97</f>
        <v>Concern</v>
      </c>
    </row>
    <row r="87" spans="2:13" ht="18.75" customHeight="1">
      <c r="B87" s="163">
        <f>'Spontaneous Sites Service Prov'!A98</f>
        <v>90</v>
      </c>
      <c r="C87" s="83">
        <f>'Spontaneous Sites Service Prov'!B98</f>
        <v>112</v>
      </c>
      <c r="D87" s="83" t="s">
        <v>465</v>
      </c>
      <c r="E87" s="83" t="str">
        <f>'Spontaneous Sites Service Prov'!C98</f>
        <v>Delmas</v>
      </c>
      <c r="F87" s="83" t="str">
        <f>'Spontaneous Sites Service Prov'!D98</f>
        <v>111-03</v>
      </c>
      <c r="G87" s="83" t="str">
        <f>'Spontaneous Sites Service Prov'!E98</f>
        <v>Martissant</v>
      </c>
      <c r="H87" s="84">
        <f>'Spontaneous Sites Service Prov'!F98</f>
        <v>0</v>
      </c>
      <c r="I87" s="84">
        <f>'Spontaneous Sites Service Prov'!G98</f>
        <v>0</v>
      </c>
      <c r="J87" s="83" t="str">
        <f>'Spontaneous Sites Service Prov'!H98</f>
        <v>Cour LaBorde</v>
      </c>
      <c r="K87" s="85">
        <f>'Spontaneous Sites Service Prov'!I98</f>
        <v>2500</v>
      </c>
      <c r="L87" s="85">
        <f>'Spontaneous Sites Service Prov'!J98</f>
        <v>416.6666666666667</v>
      </c>
      <c r="M87" s="164">
        <f>'Spontaneous Sites Service Prov'!K98</f>
        <v>0</v>
      </c>
    </row>
    <row r="88" spans="2:13" ht="18.75" customHeight="1">
      <c r="B88" s="163">
        <f>'Spontaneous Sites Service Prov'!A99</f>
        <v>91</v>
      </c>
      <c r="C88" s="83">
        <f>'Spontaneous Sites Service Prov'!B99</f>
        <v>112</v>
      </c>
      <c r="D88" s="83" t="s">
        <v>465</v>
      </c>
      <c r="E88" s="83" t="str">
        <f>'Spontaneous Sites Service Prov'!C99</f>
        <v>Delmas</v>
      </c>
      <c r="F88" s="83" t="str">
        <f>'Spontaneous Sites Service Prov'!D99</f>
        <v>111-03</v>
      </c>
      <c r="G88" s="83" t="str">
        <f>'Spontaneous Sites Service Prov'!E99</f>
        <v>Martissant</v>
      </c>
      <c r="H88" s="84">
        <f>'Spontaneous Sites Service Prov'!F99</f>
        <v>0</v>
      </c>
      <c r="I88" s="84">
        <f>'Spontaneous Sites Service Prov'!G99</f>
        <v>0</v>
      </c>
      <c r="J88" s="83" t="str">
        <f>'Spontaneous Sites Service Prov'!H99</f>
        <v>Ecole Charleston/Charles Heston</v>
      </c>
      <c r="K88" s="85">
        <f>'Spontaneous Sites Service Prov'!I99</f>
        <v>400</v>
      </c>
      <c r="L88" s="85">
        <f>'Spontaneous Sites Service Prov'!J99</f>
        <v>66.66666666666667</v>
      </c>
      <c r="M88" s="164" t="str">
        <f>'Spontaneous Sites Service Prov'!K99</f>
        <v>Concern</v>
      </c>
    </row>
    <row r="89" spans="2:13" ht="18.75" customHeight="1">
      <c r="B89" s="163">
        <f>'Spontaneous Sites Service Prov'!A100</f>
        <v>92</v>
      </c>
      <c r="C89" s="83">
        <f>'Spontaneous Sites Service Prov'!B100</f>
        <v>112</v>
      </c>
      <c r="D89" s="83" t="s">
        <v>465</v>
      </c>
      <c r="E89" s="83" t="str">
        <f>'Spontaneous Sites Service Prov'!C100</f>
        <v>Delmas</v>
      </c>
      <c r="F89" s="83" t="str">
        <f>'Spontaneous Sites Service Prov'!D100</f>
        <v>111-03</v>
      </c>
      <c r="G89" s="83" t="str">
        <f>'Spontaneous Sites Service Prov'!E100</f>
        <v>Martissant</v>
      </c>
      <c r="H89" s="84">
        <f>'Spontaneous Sites Service Prov'!F100</f>
        <v>0</v>
      </c>
      <c r="I89" s="84">
        <f>'Spontaneous Sites Service Prov'!G100</f>
        <v>0</v>
      </c>
      <c r="J89" s="83" t="str">
        <f>'Spontaneous Sites Service Prov'!H100</f>
        <v>Garage Papayo (175)</v>
      </c>
      <c r="K89" s="85">
        <f>'Spontaneous Sites Service Prov'!I100</f>
        <v>175</v>
      </c>
      <c r="L89" s="85">
        <f>'Spontaneous Sites Service Prov'!J100</f>
        <v>29.166666666666668</v>
      </c>
      <c r="M89" s="164" t="str">
        <f>'Spontaneous Sites Service Prov'!K100</f>
        <v>Concern</v>
      </c>
    </row>
    <row r="90" spans="2:13" ht="18.75" customHeight="1">
      <c r="B90" s="163">
        <f>'Spontaneous Sites Service Prov'!A101</f>
        <v>93</v>
      </c>
      <c r="C90" s="83">
        <f>'Spontaneous Sites Service Prov'!B101</f>
        <v>112</v>
      </c>
      <c r="D90" s="83" t="s">
        <v>465</v>
      </c>
      <c r="E90" s="83" t="str">
        <f>'Spontaneous Sites Service Prov'!C101</f>
        <v>Delmas</v>
      </c>
      <c r="F90" s="83" t="str">
        <f>'Spontaneous Sites Service Prov'!D101</f>
        <v>111-03</v>
      </c>
      <c r="G90" s="83" t="str">
        <f>'Spontaneous Sites Service Prov'!E101</f>
        <v>Martissant</v>
      </c>
      <c r="H90" s="84">
        <f>'Spontaneous Sites Service Prov'!F101</f>
        <v>0</v>
      </c>
      <c r="I90" s="84">
        <f>'Spontaneous Sites Service Prov'!G101</f>
        <v>0</v>
      </c>
      <c r="J90" s="83" t="str">
        <f>'Spontaneous Sites Service Prov'!H101</f>
        <v>Kay Magguy (400)</v>
      </c>
      <c r="K90" s="85">
        <f>'Spontaneous Sites Service Prov'!I101</f>
        <v>0</v>
      </c>
      <c r="L90" s="85">
        <f>'Spontaneous Sites Service Prov'!J101</f>
        <v>0</v>
      </c>
      <c r="M90" s="164">
        <f>'Spontaneous Sites Service Prov'!K101</f>
        <v>0</v>
      </c>
    </row>
    <row r="91" spans="2:13" ht="18.75" customHeight="1">
      <c r="B91" s="163">
        <f>'Spontaneous Sites Service Prov'!A102</f>
        <v>94</v>
      </c>
      <c r="C91" s="83">
        <f>'Spontaneous Sites Service Prov'!B102</f>
        <v>112</v>
      </c>
      <c r="D91" s="83" t="s">
        <v>465</v>
      </c>
      <c r="E91" s="83" t="str">
        <f>'Spontaneous Sites Service Prov'!C102</f>
        <v>Delmas</v>
      </c>
      <c r="F91" s="83" t="str">
        <f>'Spontaneous Sites Service Prov'!D102</f>
        <v>111-03</v>
      </c>
      <c r="G91" s="83" t="str">
        <f>'Spontaneous Sites Service Prov'!E102</f>
        <v>Martissant</v>
      </c>
      <c r="H91" s="84">
        <f>'Spontaneous Sites Service Prov'!F102</f>
        <v>0</v>
      </c>
      <c r="I91" s="84">
        <f>'Spontaneous Sites Service Prov'!G102</f>
        <v>0</v>
      </c>
      <c r="J91" s="83" t="str">
        <f>'Spontaneous Sites Service Prov'!H102</f>
        <v>Marka, Kay Maks</v>
      </c>
      <c r="K91" s="85">
        <f>'Spontaneous Sites Service Prov'!I102</f>
        <v>2500</v>
      </c>
      <c r="L91" s="85">
        <f>'Spontaneous Sites Service Prov'!J102</f>
        <v>416.6666666666667</v>
      </c>
      <c r="M91" s="164">
        <f>'Spontaneous Sites Service Prov'!K102</f>
        <v>0</v>
      </c>
    </row>
    <row r="92" spans="2:13" ht="18.75" customHeight="1">
      <c r="B92" s="163">
        <f>'Spontaneous Sites Service Prov'!A103</f>
        <v>95</v>
      </c>
      <c r="C92" s="83">
        <f>'Spontaneous Sites Service Prov'!B103</f>
        <v>112</v>
      </c>
      <c r="D92" s="83" t="s">
        <v>465</v>
      </c>
      <c r="E92" s="83" t="str">
        <f>'Spontaneous Sites Service Prov'!C103</f>
        <v>Delmas</v>
      </c>
      <c r="F92" s="83" t="str">
        <f>'Spontaneous Sites Service Prov'!D103</f>
        <v>111-03</v>
      </c>
      <c r="G92" s="83" t="str">
        <f>'Spontaneous Sites Service Prov'!E103</f>
        <v>Martissant</v>
      </c>
      <c r="H92" s="84">
        <f>'Spontaneous Sites Service Prov'!F103</f>
        <v>0</v>
      </c>
      <c r="I92" s="84">
        <f>'Spontaneous Sites Service Prov'!G103</f>
        <v>0</v>
      </c>
      <c r="J92" s="83" t="str">
        <f>'Spontaneous Sites Service Prov'!H103</f>
        <v>Cité Siklè</v>
      </c>
      <c r="K92" s="85">
        <f>'Spontaneous Sites Service Prov'!I103</f>
        <v>2000</v>
      </c>
      <c r="L92" s="85">
        <f>'Spontaneous Sites Service Prov'!J103</f>
        <v>250</v>
      </c>
      <c r="M92" s="164" t="str">
        <f>'Spontaneous Sites Service Prov'!K103</f>
        <v>Concern</v>
      </c>
    </row>
    <row r="93" spans="2:13" ht="18.75" customHeight="1">
      <c r="B93" s="163">
        <f>'Spontaneous Sites Service Prov'!A104</f>
        <v>96</v>
      </c>
      <c r="C93" s="83">
        <f>'Spontaneous Sites Service Prov'!B104</f>
        <v>112</v>
      </c>
      <c r="D93" s="83" t="s">
        <v>465</v>
      </c>
      <c r="E93" s="83" t="str">
        <f>'Spontaneous Sites Service Prov'!C104</f>
        <v>Delmas</v>
      </c>
      <c r="F93" s="83" t="str">
        <f>'Spontaneous Sites Service Prov'!D104</f>
        <v>112-01</v>
      </c>
      <c r="G93" s="83" t="str">
        <f>'Spontaneous Sites Service Prov'!E104</f>
        <v>Saint Martain</v>
      </c>
      <c r="H93" s="84">
        <f>'Spontaneous Sites Service Prov'!F104</f>
        <v>18.551283333333334</v>
      </c>
      <c r="I93" s="84">
        <f>'Spontaneous Sites Service Prov'!G104</f>
        <v>-72.33043333333333</v>
      </c>
      <c r="J93" s="83" t="str">
        <f>'Spontaneous Sites Service Prov'!H104</f>
        <v>Ecole Nationale République d'Argentine and Ecole Mères en face République d'Argentine </v>
      </c>
      <c r="K93" s="85">
        <f>'Spontaneous Sites Service Prov'!I104</f>
        <v>2650</v>
      </c>
      <c r="L93" s="85">
        <f>'Spontaneous Sites Service Prov'!J104</f>
        <v>441.6666666666667</v>
      </c>
      <c r="M93" s="164" t="str">
        <f>'Spontaneous Sites Service Prov'!K104</f>
        <v>Concern</v>
      </c>
    </row>
    <row r="94" spans="2:13" ht="18.75" customHeight="1">
      <c r="B94" s="163">
        <f>'Spontaneous Sites Service Prov'!A105</f>
        <v>97</v>
      </c>
      <c r="C94" s="83">
        <f>'Spontaneous Sites Service Prov'!B105</f>
        <v>112</v>
      </c>
      <c r="D94" s="83" t="s">
        <v>465</v>
      </c>
      <c r="E94" s="83" t="str">
        <f>'Spontaneous Sites Service Prov'!C105</f>
        <v>Delmas</v>
      </c>
      <c r="F94" s="83" t="str">
        <f>'Spontaneous Sites Service Prov'!D105</f>
        <v>112-01</v>
      </c>
      <c r="G94" s="83" t="str">
        <f>'Spontaneous Sites Service Prov'!E105</f>
        <v>Saint Martain</v>
      </c>
      <c r="H94" s="84">
        <f>'Spontaneous Sites Service Prov'!F105</f>
        <v>18.553083333333333</v>
      </c>
      <c r="I94" s="84">
        <f>'Spontaneous Sites Service Prov'!G105</f>
        <v>-72.33258333333333</v>
      </c>
      <c r="J94" s="83" t="str">
        <f>'Spontaneous Sites Service Prov'!H105</f>
        <v>Camp  Raboteau, Barosie </v>
      </c>
      <c r="K94" s="85">
        <f>'Spontaneous Sites Service Prov'!I105</f>
        <v>945</v>
      </c>
      <c r="L94" s="85">
        <f>'Spontaneous Sites Service Prov'!J105</f>
        <v>157.5</v>
      </c>
      <c r="M94" s="164" t="str">
        <f>'Spontaneous Sites Service Prov'!K105</f>
        <v>Concern</v>
      </c>
    </row>
    <row r="95" spans="2:13" ht="38.25">
      <c r="B95" s="163">
        <f>'Spontaneous Sites Service Prov'!A106</f>
        <v>98</v>
      </c>
      <c r="C95" s="83">
        <f>'Spontaneous Sites Service Prov'!B106</f>
        <v>112</v>
      </c>
      <c r="D95" s="83" t="s">
        <v>465</v>
      </c>
      <c r="E95" s="83" t="str">
        <f>'Spontaneous Sites Service Prov'!C106</f>
        <v>Delmas</v>
      </c>
      <c r="F95" s="83" t="str">
        <f>'Spontaneous Sites Service Prov'!D106</f>
        <v>112-01</v>
      </c>
      <c r="G95" s="83" t="str">
        <f>'Spontaneous Sites Service Prov'!E106</f>
        <v>Saint Martain</v>
      </c>
      <c r="H95" s="84">
        <f>'Spontaneous Sites Service Prov'!F106</f>
        <v>18.564383333333332</v>
      </c>
      <c r="I95" s="84">
        <f>'Spontaneous Sites Service Prov'!G106</f>
        <v>-72.33518333333333</v>
      </c>
      <c r="J95" s="83" t="str">
        <f>'Spontaneous Sites Service Prov'!H106</f>
        <v>Baz Cameroun (50) </v>
      </c>
      <c r="K95" s="85">
        <f>'Spontaneous Sites Service Prov'!I106</f>
        <v>480</v>
      </c>
      <c r="L95" s="85">
        <f>'Spontaneous Sites Service Prov'!J106</f>
        <v>80</v>
      </c>
      <c r="M95" s="164" t="str">
        <f>'Spontaneous Sites Service Prov'!K106</f>
        <v>Concern</v>
      </c>
    </row>
    <row r="96" spans="2:13" ht="18.75" customHeight="1">
      <c r="B96" s="163">
        <f>'Spontaneous Sites Service Prov'!A107</f>
        <v>99</v>
      </c>
      <c r="C96" s="83">
        <f>'Spontaneous Sites Service Prov'!B107</f>
        <v>112</v>
      </c>
      <c r="D96" s="83" t="s">
        <v>465</v>
      </c>
      <c r="E96" s="83" t="str">
        <f>'Spontaneous Sites Service Prov'!C107</f>
        <v>Delmas</v>
      </c>
      <c r="F96" s="83">
        <f>'Spontaneous Sites Service Prov'!D107</f>
        <v>0</v>
      </c>
      <c r="G96" s="83">
        <f>'Spontaneous Sites Service Prov'!E107</f>
        <v>0</v>
      </c>
      <c r="H96" s="84">
        <f>'Spontaneous Sites Service Prov'!F107</f>
        <v>18.54695</v>
      </c>
      <c r="I96" s="84">
        <f>'Spontaneous Sites Service Prov'!G107</f>
        <v>-72.31625</v>
      </c>
      <c r="J96" s="83" t="str">
        <f>'Spontaneous Sites Service Prov'!H107</f>
        <v>Delmas 33 "Nazon/AES"</v>
      </c>
      <c r="K96" s="85">
        <f>'Spontaneous Sites Service Prov'!I107</f>
        <v>300</v>
      </c>
      <c r="L96" s="85">
        <f>'Spontaneous Sites Service Prov'!J107</f>
        <v>60</v>
      </c>
      <c r="M96" s="164">
        <f>'Spontaneous Sites Service Prov'!K107</f>
        <v>0</v>
      </c>
    </row>
    <row r="97" spans="2:13" ht="18.75" customHeight="1" thickBot="1">
      <c r="B97" s="165">
        <f>'Spontaneous Sites Service Prov'!A307</f>
        <v>300</v>
      </c>
      <c r="C97" s="166">
        <f>'Spontaneous Sites Service Prov'!B307</f>
        <v>0</v>
      </c>
      <c r="D97" s="170" t="s">
        <v>465</v>
      </c>
      <c r="E97" s="166">
        <f>'Spontaneous Sites Service Prov'!C307</f>
        <v>0</v>
      </c>
      <c r="F97" s="166">
        <f>'Spontaneous Sites Service Prov'!D307</f>
        <v>0</v>
      </c>
      <c r="G97" s="166">
        <f>'Spontaneous Sites Service Prov'!E307</f>
        <v>0</v>
      </c>
      <c r="H97" s="167">
        <f>'Spontaneous Sites Service Prov'!F307</f>
        <v>18.5784034695</v>
      </c>
      <c r="I97" s="167">
        <f>'Spontaneous Sites Service Prov'!G307</f>
        <v>-72.3301673396</v>
      </c>
      <c r="J97" s="166" t="str">
        <f>'Spontaneous Sites Service Prov'!H307</f>
        <v>CEPEM (Parc RÚbu)</v>
      </c>
      <c r="K97" s="168">
        <f>'Spontaneous Sites Service Prov'!I307</f>
        <v>3000</v>
      </c>
      <c r="L97" s="168">
        <f>'Spontaneous Sites Service Prov'!J307</f>
        <v>600</v>
      </c>
      <c r="M97" s="169">
        <f>'Spontaneous Sites Service Prov'!K307</f>
        <v>0</v>
      </c>
    </row>
    <row r="98" spans="2:13" ht="18.75" customHeight="1" thickBot="1">
      <c r="B98" s="171">
        <f>'Spontaneous Sites Service Prov'!A310</f>
        <v>303</v>
      </c>
      <c r="C98" s="172">
        <f>'Spontaneous Sites Service Prov'!B310</f>
        <v>0</v>
      </c>
      <c r="D98" s="173" t="s">
        <v>466</v>
      </c>
      <c r="E98" s="172">
        <f>'Spontaneous Sites Service Prov'!C310</f>
        <v>0</v>
      </c>
      <c r="F98" s="172">
        <f>'Spontaneous Sites Service Prov'!D310</f>
        <v>0</v>
      </c>
      <c r="G98" s="172">
        <f>'Spontaneous Sites Service Prov'!E310</f>
        <v>0</v>
      </c>
      <c r="H98" s="174">
        <f>'Spontaneous Sites Service Prov'!F310</f>
        <v>0</v>
      </c>
      <c r="I98" s="174">
        <f>'Spontaneous Sites Service Prov'!G310</f>
        <v>0</v>
      </c>
      <c r="J98" s="172" t="str">
        <f>'Spontaneous Sites Service Prov'!H310</f>
        <v>Fond Parisienne</v>
      </c>
      <c r="K98" s="175">
        <f>'Spontaneous Sites Service Prov'!I310</f>
        <v>200</v>
      </c>
      <c r="L98" s="175">
        <f>'Spontaneous Sites Service Prov'!J310</f>
        <v>40</v>
      </c>
      <c r="M98" s="176">
        <f>'Spontaneous Sites Service Prov'!K310</f>
        <v>0</v>
      </c>
    </row>
    <row r="99" spans="2:13" ht="18.75" customHeight="1">
      <c r="B99" s="158">
        <f>'Spontaneous Sites Service Prov'!A113</f>
        <v>105</v>
      </c>
      <c r="C99" s="159">
        <f>'Spontaneous Sites Service Prov'!B113</f>
        <v>115</v>
      </c>
      <c r="D99" s="159" t="s">
        <v>469</v>
      </c>
      <c r="E99" s="159" t="str">
        <f>'Spontaneous Sites Service Prov'!C113</f>
        <v>Kenscoff</v>
      </c>
      <c r="F99" s="159">
        <f>'Spontaneous Sites Service Prov'!D113</f>
        <v>0</v>
      </c>
      <c r="G99" s="159">
        <f>'Spontaneous Sites Service Prov'!E113</f>
        <v>0</v>
      </c>
      <c r="H99" s="160">
        <f>'Spontaneous Sites Service Prov'!F113</f>
        <v>0</v>
      </c>
      <c r="I99" s="160">
        <f>'Spontaneous Sites Service Prov'!G113</f>
        <v>0</v>
      </c>
      <c r="J99" s="159" t="str">
        <f>'Spontaneous Sites Service Prov'!H113</f>
        <v>Centre Ville</v>
      </c>
      <c r="K99" s="161">
        <f>'Spontaneous Sites Service Prov'!I113</f>
        <v>2025</v>
      </c>
      <c r="L99" s="161">
        <f>'Spontaneous Sites Service Prov'!J113</f>
        <v>405</v>
      </c>
      <c r="M99" s="162">
        <f>'Spontaneous Sites Service Prov'!K113</f>
        <v>0</v>
      </c>
    </row>
    <row r="100" spans="2:13" ht="18.75" customHeight="1">
      <c r="B100" s="163">
        <f>'Spontaneous Sites Service Prov'!A114</f>
        <v>106</v>
      </c>
      <c r="C100" s="83">
        <f>'Spontaneous Sites Service Prov'!B114</f>
        <v>115</v>
      </c>
      <c r="D100" s="83" t="s">
        <v>469</v>
      </c>
      <c r="E100" s="83" t="str">
        <f>'Spontaneous Sites Service Prov'!C114</f>
        <v>Kenscoff</v>
      </c>
      <c r="F100" s="83">
        <f>'Spontaneous Sites Service Prov'!D114</f>
        <v>0</v>
      </c>
      <c r="G100" s="83">
        <f>'Spontaneous Sites Service Prov'!E114</f>
        <v>0</v>
      </c>
      <c r="H100" s="84">
        <f>'Spontaneous Sites Service Prov'!F114</f>
        <v>0</v>
      </c>
      <c r="I100" s="84">
        <f>'Spontaneous Sites Service Prov'!G114</f>
        <v>0</v>
      </c>
      <c r="J100" s="83" t="str">
        <f>'Spontaneous Sites Service Prov'!H114</f>
        <v>Grand-Fond</v>
      </c>
      <c r="K100" s="85">
        <f>'Spontaneous Sites Service Prov'!I114</f>
        <v>3645</v>
      </c>
      <c r="L100" s="85">
        <f>'Spontaneous Sites Service Prov'!J114</f>
        <v>729</v>
      </c>
      <c r="M100" s="164">
        <f>'Spontaneous Sites Service Prov'!K114</f>
        <v>0</v>
      </c>
    </row>
    <row r="101" spans="2:13" ht="18.75" customHeight="1">
      <c r="B101" s="163">
        <f>'Spontaneous Sites Service Prov'!A115</f>
        <v>107</v>
      </c>
      <c r="C101" s="83">
        <f>'Spontaneous Sites Service Prov'!B115</f>
        <v>115</v>
      </c>
      <c r="D101" s="83" t="s">
        <v>469</v>
      </c>
      <c r="E101" s="83" t="str">
        <f>'Spontaneous Sites Service Prov'!C115</f>
        <v>Kenscoff</v>
      </c>
      <c r="F101" s="83">
        <f>'Spontaneous Sites Service Prov'!D115</f>
        <v>0</v>
      </c>
      <c r="G101" s="83">
        <f>'Spontaneous Sites Service Prov'!E115</f>
        <v>0</v>
      </c>
      <c r="H101" s="84">
        <f>'Spontaneous Sites Service Prov'!F115</f>
        <v>0</v>
      </c>
      <c r="I101" s="84">
        <f>'Spontaneous Sites Service Prov'!G115</f>
        <v>0</v>
      </c>
      <c r="J101" s="83" t="str">
        <f>'Spontaneous Sites Service Prov'!H115</f>
        <v>Sourcailles</v>
      </c>
      <c r="K101" s="85">
        <f>'Spontaneous Sites Service Prov'!I115</f>
        <v>2115</v>
      </c>
      <c r="L101" s="85">
        <f>'Spontaneous Sites Service Prov'!J115</f>
        <v>423</v>
      </c>
      <c r="M101" s="164">
        <f>'Spontaneous Sites Service Prov'!K115</f>
        <v>0</v>
      </c>
    </row>
    <row r="102" spans="2:13" ht="38.25">
      <c r="B102" s="163">
        <f>'Spontaneous Sites Service Prov'!A116</f>
        <v>108</v>
      </c>
      <c r="C102" s="83">
        <f>'Spontaneous Sites Service Prov'!B116</f>
        <v>115</v>
      </c>
      <c r="D102" s="83" t="s">
        <v>469</v>
      </c>
      <c r="E102" s="83" t="str">
        <f>'Spontaneous Sites Service Prov'!C116</f>
        <v>Kenscoff</v>
      </c>
      <c r="F102" s="83">
        <f>'Spontaneous Sites Service Prov'!D116</f>
        <v>0</v>
      </c>
      <c r="G102" s="83">
        <f>'Spontaneous Sites Service Prov'!E116</f>
        <v>0</v>
      </c>
      <c r="H102" s="84">
        <f>'Spontaneous Sites Service Prov'!F116</f>
        <v>0</v>
      </c>
      <c r="I102" s="84">
        <f>'Spontaneous Sites Service Prov'!G116</f>
        <v>0</v>
      </c>
      <c r="J102" s="83" t="str">
        <f>'Spontaneous Sites Service Prov'!H116</f>
        <v>Bongars</v>
      </c>
      <c r="K102" s="85">
        <f>'Spontaneous Sites Service Prov'!I116</f>
        <v>2640</v>
      </c>
      <c r="L102" s="85">
        <f>'Spontaneous Sites Service Prov'!J116</f>
        <v>528</v>
      </c>
      <c r="M102" s="164">
        <f>'Spontaneous Sites Service Prov'!K116</f>
        <v>0</v>
      </c>
    </row>
    <row r="103" spans="2:13" ht="18.75" customHeight="1">
      <c r="B103" s="163">
        <f>'Spontaneous Sites Service Prov'!A117</f>
        <v>109</v>
      </c>
      <c r="C103" s="83">
        <f>'Spontaneous Sites Service Prov'!B117</f>
        <v>115</v>
      </c>
      <c r="D103" s="83" t="s">
        <v>469</v>
      </c>
      <c r="E103" s="83" t="str">
        <f>'Spontaneous Sites Service Prov'!C117</f>
        <v>Kenscoff</v>
      </c>
      <c r="F103" s="83">
        <f>'Spontaneous Sites Service Prov'!D117</f>
        <v>0</v>
      </c>
      <c r="G103" s="83">
        <f>'Spontaneous Sites Service Prov'!E117</f>
        <v>0</v>
      </c>
      <c r="H103" s="84">
        <f>'Spontaneous Sites Service Prov'!F117</f>
        <v>0</v>
      </c>
      <c r="I103" s="84">
        <f>'Spontaneous Sites Service Prov'!G117</f>
        <v>0</v>
      </c>
      <c r="J103" s="83" t="str">
        <f>'Spontaneous Sites Service Prov'!H117</f>
        <v>4eme Belle Fontaine</v>
      </c>
      <c r="K103" s="85">
        <f>'Spontaneous Sites Service Prov'!I117</f>
        <v>580</v>
      </c>
      <c r="L103" s="85">
        <f>'Spontaneous Sites Service Prov'!J117</f>
        <v>116</v>
      </c>
      <c r="M103" s="164">
        <f>'Spontaneous Sites Service Prov'!K117</f>
        <v>0</v>
      </c>
    </row>
    <row r="104" spans="2:13" ht="18.75" customHeight="1" thickBot="1">
      <c r="B104" s="165">
        <f>'Spontaneous Sites Service Prov'!A118</f>
        <v>110</v>
      </c>
      <c r="C104" s="166">
        <f>'Spontaneous Sites Service Prov'!B118</f>
        <v>115</v>
      </c>
      <c r="D104" s="166" t="s">
        <v>469</v>
      </c>
      <c r="E104" s="166" t="str">
        <f>'Spontaneous Sites Service Prov'!C118</f>
        <v>Kenscoff</v>
      </c>
      <c r="F104" s="166">
        <f>'Spontaneous Sites Service Prov'!D118</f>
        <v>0</v>
      </c>
      <c r="G104" s="166">
        <f>'Spontaneous Sites Service Prov'!E118</f>
        <v>0</v>
      </c>
      <c r="H104" s="167">
        <f>'Spontaneous Sites Service Prov'!F118</f>
        <v>0</v>
      </c>
      <c r="I104" s="167">
        <f>'Spontaneous Sites Service Prov'!G118</f>
        <v>0</v>
      </c>
      <c r="J104" s="166" t="str">
        <f>'Spontaneous Sites Service Prov'!H118</f>
        <v>Nouvelle Touraine</v>
      </c>
      <c r="K104" s="168">
        <f>'Spontaneous Sites Service Prov'!I118</f>
        <v>385</v>
      </c>
      <c r="L104" s="168">
        <f>'Spontaneous Sites Service Prov'!J118</f>
        <v>77</v>
      </c>
      <c r="M104" s="169">
        <f>'Spontaneous Sites Service Prov'!K118</f>
        <v>0</v>
      </c>
    </row>
    <row r="105" spans="2:13" ht="18.75" customHeight="1">
      <c r="B105" s="158">
        <f>'Spontaneous Sites Service Prov'!A119</f>
        <v>111</v>
      </c>
      <c r="C105" s="159">
        <f>'Spontaneous Sites Service Prov'!B119</f>
        <v>121</v>
      </c>
      <c r="D105" s="159" t="s">
        <v>468</v>
      </c>
      <c r="E105" s="159" t="str">
        <f>'Spontaneous Sites Service Prov'!C119</f>
        <v>Leogane</v>
      </c>
      <c r="F105" s="159">
        <f>'Spontaneous Sites Service Prov'!D119</f>
        <v>0</v>
      </c>
      <c r="G105" s="159">
        <f>'Spontaneous Sites Service Prov'!E119</f>
        <v>0</v>
      </c>
      <c r="H105" s="160">
        <f>'Spontaneous Sites Service Prov'!F119</f>
        <v>18.364866</v>
      </c>
      <c r="I105" s="160">
        <f>'Spontaneous Sites Service Prov'!G119</f>
        <v>-72.65345</v>
      </c>
      <c r="J105" s="159" t="str">
        <f>'Spontaneous Sites Service Prov'!H119</f>
        <v>IDP18</v>
      </c>
      <c r="K105" s="161">
        <f>'Spontaneous Sites Service Prov'!I119</f>
        <v>0</v>
      </c>
      <c r="L105" s="161">
        <f>'Spontaneous Sites Service Prov'!J119</f>
        <v>0</v>
      </c>
      <c r="M105" s="162">
        <f>'Spontaneous Sites Service Prov'!K119</f>
        <v>0</v>
      </c>
    </row>
    <row r="106" spans="2:13" ht="18.75" customHeight="1">
      <c r="B106" s="163">
        <f>'Spontaneous Sites Service Prov'!A120</f>
        <v>112</v>
      </c>
      <c r="C106" s="83">
        <f>'Spontaneous Sites Service Prov'!B120</f>
        <v>121</v>
      </c>
      <c r="D106" s="83" t="s">
        <v>468</v>
      </c>
      <c r="E106" s="83" t="str">
        <f>'Spontaneous Sites Service Prov'!C120</f>
        <v>Leogane</v>
      </c>
      <c r="F106" s="83">
        <f>'Spontaneous Sites Service Prov'!D120</f>
        <v>0</v>
      </c>
      <c r="G106" s="83">
        <f>'Spontaneous Sites Service Prov'!E120</f>
        <v>0</v>
      </c>
      <c r="H106" s="84">
        <f>'Spontaneous Sites Service Prov'!F120</f>
        <v>18.373016</v>
      </c>
      <c r="I106" s="84">
        <f>'Spontaneous Sites Service Prov'!G120</f>
        <v>-72.65205</v>
      </c>
      <c r="J106" s="83" t="str">
        <f>'Spontaneous Sites Service Prov'!H120</f>
        <v>IDP19</v>
      </c>
      <c r="K106" s="85">
        <f>'Spontaneous Sites Service Prov'!I120</f>
        <v>0</v>
      </c>
      <c r="L106" s="85">
        <f>'Spontaneous Sites Service Prov'!J120</f>
        <v>0</v>
      </c>
      <c r="M106" s="164">
        <f>'Spontaneous Sites Service Prov'!K120</f>
        <v>0</v>
      </c>
    </row>
    <row r="107" spans="2:13" ht="18.75" customHeight="1">
      <c r="B107" s="163">
        <f>'Spontaneous Sites Service Prov'!A121</f>
        <v>113</v>
      </c>
      <c r="C107" s="83">
        <f>'Spontaneous Sites Service Prov'!B121</f>
        <v>121</v>
      </c>
      <c r="D107" s="83" t="s">
        <v>468</v>
      </c>
      <c r="E107" s="83" t="str">
        <f>'Spontaneous Sites Service Prov'!C121</f>
        <v>Leogane</v>
      </c>
      <c r="F107" s="83">
        <f>'Spontaneous Sites Service Prov'!D121</f>
        <v>0</v>
      </c>
      <c r="G107" s="83">
        <f>'Spontaneous Sites Service Prov'!E121</f>
        <v>0</v>
      </c>
      <c r="H107" s="84">
        <f>'Spontaneous Sites Service Prov'!F121</f>
        <v>18.374183</v>
      </c>
      <c r="I107" s="84">
        <f>'Spontaneous Sites Service Prov'!G121</f>
        <v>-72.586766</v>
      </c>
      <c r="J107" s="83" t="str">
        <f>'Spontaneous Sites Service Prov'!H121</f>
        <v>IDP16</v>
      </c>
      <c r="K107" s="85">
        <f>'Spontaneous Sites Service Prov'!I121</f>
        <v>0</v>
      </c>
      <c r="L107" s="85">
        <f>'Spontaneous Sites Service Prov'!J121</f>
        <v>0</v>
      </c>
      <c r="M107" s="164">
        <f>'Spontaneous Sites Service Prov'!K121</f>
        <v>0</v>
      </c>
    </row>
    <row r="108" spans="2:13" ht="18.75" customHeight="1">
      <c r="B108" s="163">
        <f>'Spontaneous Sites Service Prov'!A122</f>
        <v>114</v>
      </c>
      <c r="C108" s="83">
        <f>'Spontaneous Sites Service Prov'!B122</f>
        <v>121</v>
      </c>
      <c r="D108" s="83" t="s">
        <v>468</v>
      </c>
      <c r="E108" s="83" t="str">
        <f>'Spontaneous Sites Service Prov'!C122</f>
        <v>Leogane</v>
      </c>
      <c r="F108" s="83">
        <f>'Spontaneous Sites Service Prov'!D122</f>
        <v>0</v>
      </c>
      <c r="G108" s="83">
        <f>'Spontaneous Sites Service Prov'!E122</f>
        <v>0</v>
      </c>
      <c r="H108" s="84">
        <f>'Spontaneous Sites Service Prov'!F122</f>
        <v>18.38125</v>
      </c>
      <c r="I108" s="84">
        <f>'Spontaneous Sites Service Prov'!G122</f>
        <v>-72.600516</v>
      </c>
      <c r="J108" s="83" t="str">
        <f>'Spontaneous Sites Service Prov'!H122</f>
        <v>IDP17</v>
      </c>
      <c r="K108" s="85">
        <f>'Spontaneous Sites Service Prov'!I122</f>
        <v>0</v>
      </c>
      <c r="L108" s="85">
        <f>'Spontaneous Sites Service Prov'!J122</f>
        <v>0</v>
      </c>
      <c r="M108" s="164">
        <f>'Spontaneous Sites Service Prov'!K122</f>
        <v>0</v>
      </c>
    </row>
    <row r="109" spans="2:13" ht="18.75" customHeight="1">
      <c r="B109" s="163">
        <f>'Spontaneous Sites Service Prov'!A123</f>
        <v>115</v>
      </c>
      <c r="C109" s="83">
        <f>'Spontaneous Sites Service Prov'!B123</f>
        <v>121</v>
      </c>
      <c r="D109" s="83" t="s">
        <v>468</v>
      </c>
      <c r="E109" s="83" t="str">
        <f>'Spontaneous Sites Service Prov'!C123</f>
        <v>Leogane</v>
      </c>
      <c r="F109" s="83">
        <f>'Spontaneous Sites Service Prov'!D123</f>
        <v>0</v>
      </c>
      <c r="G109" s="83">
        <f>'Spontaneous Sites Service Prov'!E123</f>
        <v>0</v>
      </c>
      <c r="H109" s="84">
        <f>'Spontaneous Sites Service Prov'!F123</f>
        <v>18.438566</v>
      </c>
      <c r="I109" s="84">
        <f>'Spontaneous Sites Service Prov'!G123</f>
        <v>-72.694283</v>
      </c>
      <c r="J109" s="83" t="str">
        <f>'Spontaneous Sites Service Prov'!H123</f>
        <v>IDP20</v>
      </c>
      <c r="K109" s="85">
        <f>'Spontaneous Sites Service Prov'!I123</f>
        <v>0</v>
      </c>
      <c r="L109" s="85">
        <f>'Spontaneous Sites Service Prov'!J123</f>
        <v>0</v>
      </c>
      <c r="M109" s="164">
        <f>'Spontaneous Sites Service Prov'!K123</f>
        <v>0</v>
      </c>
    </row>
    <row r="110" spans="2:13" ht="18.75" customHeight="1">
      <c r="B110" s="163">
        <f>'Spontaneous Sites Service Prov'!A124</f>
        <v>116</v>
      </c>
      <c r="C110" s="83">
        <f>'Spontaneous Sites Service Prov'!B124</f>
        <v>121</v>
      </c>
      <c r="D110" s="83" t="s">
        <v>468</v>
      </c>
      <c r="E110" s="83" t="str">
        <f>'Spontaneous Sites Service Prov'!C124</f>
        <v>Leogane</v>
      </c>
      <c r="F110" s="83">
        <f>'Spontaneous Sites Service Prov'!D124</f>
        <v>0</v>
      </c>
      <c r="G110" s="83">
        <f>'Spontaneous Sites Service Prov'!E124</f>
        <v>0</v>
      </c>
      <c r="H110" s="84">
        <f>'Spontaneous Sites Service Prov'!F124</f>
        <v>18.447516</v>
      </c>
      <c r="I110" s="84">
        <f>'Spontaneous Sites Service Prov'!G124</f>
        <v>-72.676183</v>
      </c>
      <c r="J110" s="83" t="str">
        <f>'Spontaneous Sites Service Prov'!H124</f>
        <v>IDP21</v>
      </c>
      <c r="K110" s="85">
        <f>'Spontaneous Sites Service Prov'!I124</f>
        <v>0</v>
      </c>
      <c r="L110" s="85">
        <f>'Spontaneous Sites Service Prov'!J124</f>
        <v>0</v>
      </c>
      <c r="M110" s="164">
        <f>'Spontaneous Sites Service Prov'!K124</f>
        <v>0</v>
      </c>
    </row>
    <row r="111" spans="2:13" ht="18.75" customHeight="1">
      <c r="B111" s="163">
        <f>'Spontaneous Sites Service Prov'!A125</f>
        <v>117</v>
      </c>
      <c r="C111" s="83">
        <f>'Spontaneous Sites Service Prov'!B125</f>
        <v>121</v>
      </c>
      <c r="D111" s="83" t="s">
        <v>468</v>
      </c>
      <c r="E111" s="83" t="str">
        <f>'Spontaneous Sites Service Prov'!C125</f>
        <v>Leogane</v>
      </c>
      <c r="F111" s="83">
        <f>'Spontaneous Sites Service Prov'!D125</f>
        <v>0</v>
      </c>
      <c r="G111" s="83">
        <f>'Spontaneous Sites Service Prov'!E125</f>
        <v>0</v>
      </c>
      <c r="H111" s="84">
        <f>'Spontaneous Sites Service Prov'!F125</f>
        <v>18.481366</v>
      </c>
      <c r="I111" s="84">
        <f>'Spontaneous Sites Service Prov'!G125</f>
        <v>-72.565216</v>
      </c>
      <c r="J111" s="83" t="str">
        <f>'Spontaneous Sites Service Prov'!H125</f>
        <v>IDP13</v>
      </c>
      <c r="K111" s="85">
        <f>'Spontaneous Sites Service Prov'!I125</f>
        <v>0</v>
      </c>
      <c r="L111" s="85">
        <f>'Spontaneous Sites Service Prov'!J125</f>
        <v>0</v>
      </c>
      <c r="M111" s="164">
        <f>'Spontaneous Sites Service Prov'!K125</f>
        <v>0</v>
      </c>
    </row>
    <row r="112" spans="2:13" ht="18.75" customHeight="1">
      <c r="B112" s="163">
        <f>'Spontaneous Sites Service Prov'!A126</f>
        <v>118</v>
      </c>
      <c r="C112" s="83">
        <f>'Spontaneous Sites Service Prov'!B126</f>
        <v>121</v>
      </c>
      <c r="D112" s="83" t="s">
        <v>468</v>
      </c>
      <c r="E112" s="83" t="str">
        <f>'Spontaneous Sites Service Prov'!C126</f>
        <v>Leogane</v>
      </c>
      <c r="F112" s="83">
        <f>'Spontaneous Sites Service Prov'!D126</f>
        <v>0</v>
      </c>
      <c r="G112" s="83">
        <f>'Spontaneous Sites Service Prov'!E126</f>
        <v>0</v>
      </c>
      <c r="H112" s="84">
        <f>'Spontaneous Sites Service Prov'!F126</f>
        <v>18.486883</v>
      </c>
      <c r="I112" s="84">
        <f>'Spontaneous Sites Service Prov'!G126</f>
        <v>-72.5765</v>
      </c>
      <c r="J112" s="83" t="str">
        <f>'Spontaneous Sites Service Prov'!H126</f>
        <v>IDP12</v>
      </c>
      <c r="K112" s="85">
        <f>'Spontaneous Sites Service Prov'!I126</f>
        <v>0</v>
      </c>
      <c r="L112" s="85">
        <f>'Spontaneous Sites Service Prov'!J126</f>
        <v>0</v>
      </c>
      <c r="M112" s="164">
        <f>'Spontaneous Sites Service Prov'!K126</f>
        <v>0</v>
      </c>
    </row>
    <row r="113" spans="2:13" ht="18.75" customHeight="1">
      <c r="B113" s="163">
        <f>'Spontaneous Sites Service Prov'!A127</f>
        <v>119</v>
      </c>
      <c r="C113" s="83">
        <f>'Spontaneous Sites Service Prov'!B127</f>
        <v>121</v>
      </c>
      <c r="D113" s="83" t="s">
        <v>468</v>
      </c>
      <c r="E113" s="83" t="str">
        <f>'Spontaneous Sites Service Prov'!C127</f>
        <v>Leogane</v>
      </c>
      <c r="F113" s="83">
        <f>'Spontaneous Sites Service Prov'!D127</f>
        <v>0</v>
      </c>
      <c r="G113" s="83">
        <f>'Spontaneous Sites Service Prov'!E127</f>
        <v>0</v>
      </c>
      <c r="H113" s="84">
        <f>'Spontaneous Sites Service Prov'!F127</f>
        <v>18.4923</v>
      </c>
      <c r="I113" s="84">
        <f>'Spontaneous Sites Service Prov'!G127</f>
        <v>-72.58715</v>
      </c>
      <c r="J113" s="83" t="str">
        <f>'Spontaneous Sites Service Prov'!H127</f>
        <v>IDP14</v>
      </c>
      <c r="K113" s="85">
        <f>'Spontaneous Sites Service Prov'!I127</f>
        <v>0</v>
      </c>
      <c r="L113" s="85">
        <f>'Spontaneous Sites Service Prov'!J127</f>
        <v>0</v>
      </c>
      <c r="M113" s="164">
        <f>'Spontaneous Sites Service Prov'!K127</f>
        <v>0</v>
      </c>
    </row>
    <row r="114" spans="2:13" ht="18.75" customHeight="1">
      <c r="B114" s="163">
        <f>'Spontaneous Sites Service Prov'!A128</f>
        <v>120</v>
      </c>
      <c r="C114" s="83">
        <f>'Spontaneous Sites Service Prov'!B128</f>
        <v>121</v>
      </c>
      <c r="D114" s="83" t="s">
        <v>468</v>
      </c>
      <c r="E114" s="83" t="str">
        <f>'Spontaneous Sites Service Prov'!C128</f>
        <v>Leogane</v>
      </c>
      <c r="F114" s="83">
        <f>'Spontaneous Sites Service Prov'!D128</f>
        <v>0</v>
      </c>
      <c r="G114" s="83">
        <f>'Spontaneous Sites Service Prov'!E128</f>
        <v>0</v>
      </c>
      <c r="H114" s="84">
        <f>'Spontaneous Sites Service Prov'!F128</f>
        <v>18.49615</v>
      </c>
      <c r="I114" s="84">
        <f>'Spontaneous Sites Service Prov'!G128</f>
        <v>-72.584883</v>
      </c>
      <c r="J114" s="83" t="str">
        <f>'Spontaneous Sites Service Prov'!H128</f>
        <v>IDP11</v>
      </c>
      <c r="K114" s="85">
        <f>'Spontaneous Sites Service Prov'!I128</f>
        <v>0</v>
      </c>
      <c r="L114" s="85">
        <f>'Spontaneous Sites Service Prov'!J128</f>
        <v>0</v>
      </c>
      <c r="M114" s="164">
        <f>'Spontaneous Sites Service Prov'!K128</f>
        <v>0</v>
      </c>
    </row>
    <row r="115" spans="2:13" ht="18.75" customHeight="1">
      <c r="B115" s="163">
        <f>'Spontaneous Sites Service Prov'!A129</f>
        <v>121</v>
      </c>
      <c r="C115" s="83">
        <f>'Spontaneous Sites Service Prov'!B129</f>
        <v>121</v>
      </c>
      <c r="D115" s="83" t="s">
        <v>468</v>
      </c>
      <c r="E115" s="83" t="str">
        <f>'Spontaneous Sites Service Prov'!C129</f>
        <v>Leogane</v>
      </c>
      <c r="F115" s="83">
        <f>'Spontaneous Sites Service Prov'!D129</f>
        <v>0</v>
      </c>
      <c r="G115" s="83">
        <f>'Spontaneous Sites Service Prov'!E129</f>
        <v>0</v>
      </c>
      <c r="H115" s="84">
        <f>'Spontaneous Sites Service Prov'!F129</f>
        <v>18.499416</v>
      </c>
      <c r="I115" s="84">
        <f>'Spontaneous Sites Service Prov'!G129</f>
        <v>-72.6011</v>
      </c>
      <c r="J115" s="83" t="str">
        <f>'Spontaneous Sites Service Prov'!H129</f>
        <v>IDP15</v>
      </c>
      <c r="K115" s="85">
        <f>'Spontaneous Sites Service Prov'!I129</f>
        <v>0</v>
      </c>
      <c r="L115" s="85">
        <f>'Spontaneous Sites Service Prov'!J129</f>
        <v>0</v>
      </c>
      <c r="M115" s="164">
        <f>'Spontaneous Sites Service Prov'!K129</f>
        <v>0</v>
      </c>
    </row>
    <row r="116" spans="2:13" ht="18.75" customHeight="1">
      <c r="B116" s="163">
        <f>'Spontaneous Sites Service Prov'!A130</f>
        <v>122</v>
      </c>
      <c r="C116" s="83">
        <f>'Spontaneous Sites Service Prov'!B130</f>
        <v>121</v>
      </c>
      <c r="D116" s="83" t="s">
        <v>468</v>
      </c>
      <c r="E116" s="83" t="str">
        <f>'Spontaneous Sites Service Prov'!C130</f>
        <v>Leogane</v>
      </c>
      <c r="F116" s="83">
        <f>'Spontaneous Sites Service Prov'!D130</f>
        <v>0</v>
      </c>
      <c r="G116" s="83">
        <f>'Spontaneous Sites Service Prov'!E130</f>
        <v>0</v>
      </c>
      <c r="H116" s="84">
        <f>'Spontaneous Sites Service Prov'!F130</f>
        <v>18.507766</v>
      </c>
      <c r="I116" s="84">
        <f>'Spontaneous Sites Service Prov'!G130</f>
        <v>-72.627416</v>
      </c>
      <c r="J116" s="83" t="str">
        <f>'Spontaneous Sites Service Prov'!H130</f>
        <v>IDP27 Stade Gerard Christophe </v>
      </c>
      <c r="K116" s="85">
        <f>'Spontaneous Sites Service Prov'!I130</f>
        <v>0</v>
      </c>
      <c r="L116" s="85">
        <f>'Spontaneous Sites Service Prov'!J130</f>
        <v>0</v>
      </c>
      <c r="M116" s="164">
        <f>'Spontaneous Sites Service Prov'!K130</f>
        <v>0</v>
      </c>
    </row>
    <row r="117" spans="2:13" ht="18.75" customHeight="1">
      <c r="B117" s="163">
        <f>'Spontaneous Sites Service Prov'!A131</f>
        <v>123</v>
      </c>
      <c r="C117" s="83">
        <f>'Spontaneous Sites Service Prov'!B131</f>
        <v>121</v>
      </c>
      <c r="D117" s="83" t="s">
        <v>468</v>
      </c>
      <c r="E117" s="83" t="str">
        <f>'Spontaneous Sites Service Prov'!C131</f>
        <v>Leogane</v>
      </c>
      <c r="F117" s="83">
        <f>'Spontaneous Sites Service Prov'!D131</f>
        <v>0</v>
      </c>
      <c r="G117" s="83">
        <f>'Spontaneous Sites Service Prov'!E131</f>
        <v>0</v>
      </c>
      <c r="H117" s="84">
        <f>'Spontaneous Sites Service Prov'!F131</f>
        <v>18.507866</v>
      </c>
      <c r="I117" s="84">
        <f>'Spontaneous Sites Service Prov'!G131</f>
        <v>-72.627616</v>
      </c>
      <c r="J117" s="83" t="str">
        <f>'Spontaneous Sites Service Prov'!H131</f>
        <v>IDP26 Ecole les Frere Louis Borno</v>
      </c>
      <c r="K117" s="85">
        <f>'Spontaneous Sites Service Prov'!I131</f>
        <v>0</v>
      </c>
      <c r="L117" s="85">
        <f>'Spontaneous Sites Service Prov'!J131</f>
        <v>0</v>
      </c>
      <c r="M117" s="164">
        <f>'Spontaneous Sites Service Prov'!K131</f>
        <v>0</v>
      </c>
    </row>
    <row r="118" spans="2:13" ht="18.75" customHeight="1">
      <c r="B118" s="163">
        <f>'Spontaneous Sites Service Prov'!A132</f>
        <v>124</v>
      </c>
      <c r="C118" s="83">
        <f>'Spontaneous Sites Service Prov'!B132</f>
        <v>121</v>
      </c>
      <c r="D118" s="83" t="s">
        <v>468</v>
      </c>
      <c r="E118" s="83" t="str">
        <f>'Spontaneous Sites Service Prov'!C132</f>
        <v>Leogane</v>
      </c>
      <c r="F118" s="83">
        <f>'Spontaneous Sites Service Prov'!D132</f>
        <v>0</v>
      </c>
      <c r="G118" s="83">
        <f>'Spontaneous Sites Service Prov'!E132</f>
        <v>0</v>
      </c>
      <c r="H118" s="84">
        <f>'Spontaneous Sites Service Prov'!F132</f>
        <v>18.50925</v>
      </c>
      <c r="I118" s="84">
        <f>'Spontaneous Sites Service Prov'!G132</f>
        <v>-72.629366</v>
      </c>
      <c r="J118" s="83" t="str">
        <f>'Spontaneous Sites Service Prov'!H132</f>
        <v>IDP25 Eglise Mormons</v>
      </c>
      <c r="K118" s="85">
        <f>'Spontaneous Sites Service Prov'!I132</f>
        <v>0</v>
      </c>
      <c r="L118" s="85">
        <f>'Spontaneous Sites Service Prov'!J132</f>
        <v>0</v>
      </c>
      <c r="M118" s="164">
        <f>'Spontaneous Sites Service Prov'!K132</f>
        <v>0</v>
      </c>
    </row>
    <row r="119" spans="2:13" ht="18.75" customHeight="1">
      <c r="B119" s="163">
        <f>'Spontaneous Sites Service Prov'!A133</f>
        <v>125</v>
      </c>
      <c r="C119" s="83">
        <f>'Spontaneous Sites Service Prov'!B133</f>
        <v>121</v>
      </c>
      <c r="D119" s="83" t="s">
        <v>468</v>
      </c>
      <c r="E119" s="83" t="str">
        <f>'Spontaneous Sites Service Prov'!C133</f>
        <v>Leogane</v>
      </c>
      <c r="F119" s="83">
        <f>'Spontaneous Sites Service Prov'!D133</f>
        <v>0</v>
      </c>
      <c r="G119" s="83">
        <f>'Spontaneous Sites Service Prov'!E133</f>
        <v>0</v>
      </c>
      <c r="H119" s="84">
        <f>'Spontaneous Sites Service Prov'!F133</f>
        <v>18.510566</v>
      </c>
      <c r="I119" s="84">
        <f>'Spontaneous Sites Service Prov'!G133</f>
        <v>-72.633166</v>
      </c>
      <c r="J119" s="83" t="str">
        <f>'Spontaneous Sites Service Prov'!H133</f>
        <v>IDP22 Place St. Rose</v>
      </c>
      <c r="K119" s="85">
        <f>'Spontaneous Sites Service Prov'!I133</f>
        <v>0</v>
      </c>
      <c r="L119" s="85">
        <f>'Spontaneous Sites Service Prov'!J133</f>
        <v>0</v>
      </c>
      <c r="M119" s="164">
        <f>'Spontaneous Sites Service Prov'!K133</f>
        <v>0</v>
      </c>
    </row>
    <row r="120" spans="2:13" ht="18.75" customHeight="1">
      <c r="B120" s="163">
        <f>'Spontaneous Sites Service Prov'!A134</f>
        <v>126</v>
      </c>
      <c r="C120" s="83">
        <f>'Spontaneous Sites Service Prov'!B134</f>
        <v>121</v>
      </c>
      <c r="D120" s="83" t="s">
        <v>468</v>
      </c>
      <c r="E120" s="83" t="str">
        <f>'Spontaneous Sites Service Prov'!C134</f>
        <v>Leogane</v>
      </c>
      <c r="F120" s="83">
        <f>'Spontaneous Sites Service Prov'!D134</f>
        <v>0</v>
      </c>
      <c r="G120" s="83">
        <f>'Spontaneous Sites Service Prov'!E134</f>
        <v>0</v>
      </c>
      <c r="H120" s="84">
        <f>'Spontaneous Sites Service Prov'!F134</f>
        <v>18.51165</v>
      </c>
      <c r="I120" s="84">
        <f>'Spontaneous Sites Service Prov'!G134</f>
        <v>-72.628633</v>
      </c>
      <c r="J120" s="83" t="str">
        <f>'Spontaneous Sites Service Prov'!H134</f>
        <v>IDP24 Marche Chatuley</v>
      </c>
      <c r="K120" s="85">
        <f>'Spontaneous Sites Service Prov'!I134</f>
        <v>0</v>
      </c>
      <c r="L120" s="85">
        <f>'Spontaneous Sites Service Prov'!J134</f>
        <v>0</v>
      </c>
      <c r="M120" s="164">
        <f>'Spontaneous Sites Service Prov'!K134</f>
        <v>0</v>
      </c>
    </row>
    <row r="121" spans="2:13" ht="18.75" customHeight="1">
      <c r="B121" s="163">
        <f>'Spontaneous Sites Service Prov'!A135</f>
        <v>127</v>
      </c>
      <c r="C121" s="83">
        <f>'Spontaneous Sites Service Prov'!B135</f>
        <v>121</v>
      </c>
      <c r="D121" s="83" t="s">
        <v>468</v>
      </c>
      <c r="E121" s="83" t="str">
        <f>'Spontaneous Sites Service Prov'!C135</f>
        <v>Leogane</v>
      </c>
      <c r="F121" s="83">
        <f>'Spontaneous Sites Service Prov'!D135</f>
        <v>0</v>
      </c>
      <c r="G121" s="83">
        <f>'Spontaneous Sites Service Prov'!E135</f>
        <v>0</v>
      </c>
      <c r="H121" s="84">
        <f>'Spontaneous Sites Service Prov'!F135</f>
        <v>18.513316</v>
      </c>
      <c r="I121" s="84">
        <f>'Spontaneous Sites Service Prov'!G135</f>
        <v>-72.609316</v>
      </c>
      <c r="J121" s="83" t="str">
        <f>'Spontaneous Sites Service Prov'!H135</f>
        <v>IDP4</v>
      </c>
      <c r="K121" s="85">
        <f>'Spontaneous Sites Service Prov'!I135</f>
        <v>0</v>
      </c>
      <c r="L121" s="85">
        <f>'Spontaneous Sites Service Prov'!J135</f>
        <v>0</v>
      </c>
      <c r="M121" s="164">
        <f>'Spontaneous Sites Service Prov'!K135</f>
        <v>0</v>
      </c>
    </row>
    <row r="122" spans="2:13" ht="18.75" customHeight="1">
      <c r="B122" s="163">
        <f>'Spontaneous Sites Service Prov'!A136</f>
        <v>128</v>
      </c>
      <c r="C122" s="83">
        <f>'Spontaneous Sites Service Prov'!B136</f>
        <v>121</v>
      </c>
      <c r="D122" s="83" t="s">
        <v>468</v>
      </c>
      <c r="E122" s="83" t="str">
        <f>'Spontaneous Sites Service Prov'!C136</f>
        <v>Leogane</v>
      </c>
      <c r="F122" s="83">
        <f>'Spontaneous Sites Service Prov'!D136</f>
        <v>0</v>
      </c>
      <c r="G122" s="83">
        <f>'Spontaneous Sites Service Prov'!E136</f>
        <v>0</v>
      </c>
      <c r="H122" s="84">
        <f>'Spontaneous Sites Service Prov'!F136</f>
        <v>18.51335</v>
      </c>
      <c r="I122" s="84">
        <f>'Spontaneous Sites Service Prov'!G136</f>
        <v>-72.600516</v>
      </c>
      <c r="J122" s="83" t="str">
        <f>'Spontaneous Sites Service Prov'!H136</f>
        <v>IDP10</v>
      </c>
      <c r="K122" s="85">
        <f>'Spontaneous Sites Service Prov'!I136</f>
        <v>0</v>
      </c>
      <c r="L122" s="85">
        <f>'Spontaneous Sites Service Prov'!J136</f>
        <v>0</v>
      </c>
      <c r="M122" s="164">
        <f>'Spontaneous Sites Service Prov'!K136</f>
        <v>0</v>
      </c>
    </row>
    <row r="123" spans="2:13" ht="18.75" customHeight="1">
      <c r="B123" s="163">
        <f>'Spontaneous Sites Service Prov'!A137</f>
        <v>129</v>
      </c>
      <c r="C123" s="83">
        <f>'Spontaneous Sites Service Prov'!B137</f>
        <v>121</v>
      </c>
      <c r="D123" s="83" t="s">
        <v>468</v>
      </c>
      <c r="E123" s="83" t="str">
        <f>'Spontaneous Sites Service Prov'!C137</f>
        <v>Leogane</v>
      </c>
      <c r="F123" s="83">
        <f>'Spontaneous Sites Service Prov'!D137</f>
        <v>0</v>
      </c>
      <c r="G123" s="83">
        <f>'Spontaneous Sites Service Prov'!E137</f>
        <v>0</v>
      </c>
      <c r="H123" s="84">
        <f>'Spontaneous Sites Service Prov'!F137</f>
        <v>18.513933</v>
      </c>
      <c r="I123" s="84">
        <f>'Spontaneous Sites Service Prov'!G137</f>
        <v>-72.609366</v>
      </c>
      <c r="J123" s="83" t="str">
        <f>'Spontaneous Sites Service Prov'!H137</f>
        <v>IDP3</v>
      </c>
      <c r="K123" s="85">
        <f>'Spontaneous Sites Service Prov'!I137</f>
        <v>0</v>
      </c>
      <c r="L123" s="85">
        <f>'Spontaneous Sites Service Prov'!J137</f>
        <v>0</v>
      </c>
      <c r="M123" s="164">
        <f>'Spontaneous Sites Service Prov'!K137</f>
        <v>0</v>
      </c>
    </row>
    <row r="124" spans="2:13" ht="18.75" customHeight="1">
      <c r="B124" s="163">
        <f>'Spontaneous Sites Service Prov'!A138</f>
        <v>130</v>
      </c>
      <c r="C124" s="83">
        <f>'Spontaneous Sites Service Prov'!B138</f>
        <v>121</v>
      </c>
      <c r="D124" s="83" t="s">
        <v>468</v>
      </c>
      <c r="E124" s="83" t="str">
        <f>'Spontaneous Sites Service Prov'!C138</f>
        <v>Leogane</v>
      </c>
      <c r="F124" s="83">
        <f>'Spontaneous Sites Service Prov'!D138</f>
        <v>0</v>
      </c>
      <c r="G124" s="83">
        <f>'Spontaneous Sites Service Prov'!E138</f>
        <v>0</v>
      </c>
      <c r="H124" s="84">
        <f>'Spontaneous Sites Service Prov'!F138</f>
        <v>18.514766</v>
      </c>
      <c r="I124" s="84">
        <f>'Spontaneous Sites Service Prov'!G138</f>
        <v>-72.61375</v>
      </c>
      <c r="J124" s="83" t="str">
        <f>'Spontaneous Sites Service Prov'!H138</f>
        <v>IDP5</v>
      </c>
      <c r="K124" s="85">
        <f>'Spontaneous Sites Service Prov'!I138</f>
        <v>0</v>
      </c>
      <c r="L124" s="85">
        <f>'Spontaneous Sites Service Prov'!J138</f>
        <v>0</v>
      </c>
      <c r="M124" s="164">
        <f>'Spontaneous Sites Service Prov'!K138</f>
        <v>0</v>
      </c>
    </row>
    <row r="125" spans="2:13" ht="18.75" customHeight="1">
      <c r="B125" s="163">
        <f>'Spontaneous Sites Service Prov'!A139</f>
        <v>131</v>
      </c>
      <c r="C125" s="83">
        <f>'Spontaneous Sites Service Prov'!B139</f>
        <v>121</v>
      </c>
      <c r="D125" s="83" t="s">
        <v>468</v>
      </c>
      <c r="E125" s="83" t="str">
        <f>'Spontaneous Sites Service Prov'!C139</f>
        <v>Leogane</v>
      </c>
      <c r="F125" s="83">
        <f>'Spontaneous Sites Service Prov'!D139</f>
        <v>0</v>
      </c>
      <c r="G125" s="83">
        <f>'Spontaneous Sites Service Prov'!E139</f>
        <v>0</v>
      </c>
      <c r="H125" s="84">
        <f>'Spontaneous Sites Service Prov'!F139</f>
        <v>18.515616</v>
      </c>
      <c r="I125" s="84">
        <f>'Spontaneous Sites Service Prov'!G139</f>
        <v>-72.632183</v>
      </c>
      <c r="J125" s="83" t="str">
        <f>'Spontaneous Sites Service Prov'!H139</f>
        <v>IDP23 Nursing School</v>
      </c>
      <c r="K125" s="85">
        <f>'Spontaneous Sites Service Prov'!I139</f>
        <v>0</v>
      </c>
      <c r="L125" s="85">
        <f>'Spontaneous Sites Service Prov'!J139</f>
        <v>0</v>
      </c>
      <c r="M125" s="164">
        <f>'Spontaneous Sites Service Prov'!K139</f>
        <v>0</v>
      </c>
    </row>
    <row r="126" spans="2:13" ht="18.75" customHeight="1">
      <c r="B126" s="163">
        <f>'Spontaneous Sites Service Prov'!A140</f>
        <v>132</v>
      </c>
      <c r="C126" s="83">
        <f>'Spontaneous Sites Service Prov'!B140</f>
        <v>121</v>
      </c>
      <c r="D126" s="83" t="s">
        <v>468</v>
      </c>
      <c r="E126" s="83" t="str">
        <f>'Spontaneous Sites Service Prov'!C140</f>
        <v>Leogane</v>
      </c>
      <c r="F126" s="83">
        <f>'Spontaneous Sites Service Prov'!D140</f>
        <v>0</v>
      </c>
      <c r="G126" s="83">
        <f>'Spontaneous Sites Service Prov'!E140</f>
        <v>0</v>
      </c>
      <c r="H126" s="84">
        <f>'Spontaneous Sites Service Prov'!F140</f>
        <v>18.516033</v>
      </c>
      <c r="I126" s="84">
        <f>'Spontaneous Sites Service Prov'!G140</f>
        <v>-72.6107</v>
      </c>
      <c r="J126" s="83" t="str">
        <f>'Spontaneous Sites Service Prov'!H140</f>
        <v>IDP2</v>
      </c>
      <c r="K126" s="85">
        <f>'Spontaneous Sites Service Prov'!I140</f>
        <v>0</v>
      </c>
      <c r="L126" s="85">
        <f>'Spontaneous Sites Service Prov'!J140</f>
        <v>0</v>
      </c>
      <c r="M126" s="164">
        <f>'Spontaneous Sites Service Prov'!K140</f>
        <v>0</v>
      </c>
    </row>
    <row r="127" spans="2:13" ht="18.75" customHeight="1">
      <c r="B127" s="163">
        <f>'Spontaneous Sites Service Prov'!A141</f>
        <v>133</v>
      </c>
      <c r="C127" s="83">
        <f>'Spontaneous Sites Service Prov'!B141</f>
        <v>121</v>
      </c>
      <c r="D127" s="83" t="s">
        <v>468</v>
      </c>
      <c r="E127" s="83" t="str">
        <f>'Spontaneous Sites Service Prov'!C141</f>
        <v>Leogane</v>
      </c>
      <c r="F127" s="83">
        <f>'Spontaneous Sites Service Prov'!D141</f>
        <v>0</v>
      </c>
      <c r="G127" s="83">
        <f>'Spontaneous Sites Service Prov'!E141</f>
        <v>0</v>
      </c>
      <c r="H127" s="84">
        <f>'Spontaneous Sites Service Prov'!F141</f>
        <v>18.5183</v>
      </c>
      <c r="I127" s="84">
        <f>'Spontaneous Sites Service Prov'!G141</f>
        <v>-72.62345</v>
      </c>
      <c r="J127" s="83" t="str">
        <f>'Spontaneous Sites Service Prov'!H141</f>
        <v>IDP6</v>
      </c>
      <c r="K127" s="85">
        <f>'Spontaneous Sites Service Prov'!I141</f>
        <v>0</v>
      </c>
      <c r="L127" s="85">
        <f>'Spontaneous Sites Service Prov'!J141</f>
        <v>0</v>
      </c>
      <c r="M127" s="164">
        <f>'Spontaneous Sites Service Prov'!K141</f>
        <v>0</v>
      </c>
    </row>
    <row r="128" spans="2:13" ht="18.75" customHeight="1">
      <c r="B128" s="163">
        <f>'Spontaneous Sites Service Prov'!A142</f>
        <v>134</v>
      </c>
      <c r="C128" s="83">
        <f>'Spontaneous Sites Service Prov'!B142</f>
        <v>121</v>
      </c>
      <c r="D128" s="83" t="s">
        <v>468</v>
      </c>
      <c r="E128" s="83" t="str">
        <f>'Spontaneous Sites Service Prov'!C142</f>
        <v>Leogane</v>
      </c>
      <c r="F128" s="83">
        <f>'Spontaneous Sites Service Prov'!D142</f>
        <v>0</v>
      </c>
      <c r="G128" s="83">
        <f>'Spontaneous Sites Service Prov'!E142</f>
        <v>0</v>
      </c>
      <c r="H128" s="84">
        <f>'Spontaneous Sites Service Prov'!F142</f>
        <v>18.532633</v>
      </c>
      <c r="I128" s="84">
        <f>'Spontaneous Sites Service Prov'!G142</f>
        <v>-72.61995</v>
      </c>
      <c r="J128" s="83" t="str">
        <f>'Spontaneous Sites Service Prov'!H142</f>
        <v>IDP7</v>
      </c>
      <c r="K128" s="85">
        <f>'Spontaneous Sites Service Prov'!I142</f>
        <v>0</v>
      </c>
      <c r="L128" s="85">
        <f>'Spontaneous Sites Service Prov'!J142</f>
        <v>0</v>
      </c>
      <c r="M128" s="164">
        <f>'Spontaneous Sites Service Prov'!K142</f>
        <v>0</v>
      </c>
    </row>
    <row r="129" spans="2:13" ht="18.75" customHeight="1">
      <c r="B129" s="163">
        <f>'Spontaneous Sites Service Prov'!A143</f>
        <v>135</v>
      </c>
      <c r="C129" s="83">
        <f>'Spontaneous Sites Service Prov'!B143</f>
        <v>121</v>
      </c>
      <c r="D129" s="83" t="s">
        <v>468</v>
      </c>
      <c r="E129" s="83" t="str">
        <f>'Spontaneous Sites Service Prov'!C143</f>
        <v>Leogane</v>
      </c>
      <c r="F129" s="83">
        <f>'Spontaneous Sites Service Prov'!D143</f>
        <v>0</v>
      </c>
      <c r="G129" s="83">
        <f>'Spontaneous Sites Service Prov'!E143</f>
        <v>0</v>
      </c>
      <c r="H129" s="84">
        <f>'Spontaneous Sites Service Prov'!F143</f>
        <v>18.546283</v>
      </c>
      <c r="I129" s="84">
        <f>'Spontaneous Sites Service Prov'!G143</f>
        <v>-72.610633</v>
      </c>
      <c r="J129" s="83" t="str">
        <f>'Spontaneous Sites Service Prov'!H143</f>
        <v>IDP8</v>
      </c>
      <c r="K129" s="85">
        <f>'Spontaneous Sites Service Prov'!I143</f>
        <v>0</v>
      </c>
      <c r="L129" s="85">
        <f>'Spontaneous Sites Service Prov'!J143</f>
        <v>0</v>
      </c>
      <c r="M129" s="164">
        <f>'Spontaneous Sites Service Prov'!K143</f>
        <v>0</v>
      </c>
    </row>
    <row r="130" spans="2:13" ht="18.75" customHeight="1" thickBot="1">
      <c r="B130" s="165">
        <f>'Spontaneous Sites Service Prov'!A144</f>
        <v>136</v>
      </c>
      <c r="C130" s="166">
        <f>'Spontaneous Sites Service Prov'!B144</f>
        <v>121</v>
      </c>
      <c r="D130" s="166" t="s">
        <v>468</v>
      </c>
      <c r="E130" s="166" t="str">
        <f>'Spontaneous Sites Service Prov'!C144</f>
        <v>Leogane</v>
      </c>
      <c r="F130" s="166">
        <f>'Spontaneous Sites Service Prov'!D144</f>
        <v>0</v>
      </c>
      <c r="G130" s="166">
        <f>'Spontaneous Sites Service Prov'!E144</f>
        <v>0</v>
      </c>
      <c r="H130" s="167">
        <f>'Spontaneous Sites Service Prov'!F144</f>
        <v>18.5474</v>
      </c>
      <c r="I130" s="167">
        <f>'Spontaneous Sites Service Prov'!G144</f>
        <v>-72.602516</v>
      </c>
      <c r="J130" s="166" t="str">
        <f>'Spontaneous Sites Service Prov'!H144</f>
        <v>IDP9</v>
      </c>
      <c r="K130" s="168">
        <f>'Spontaneous Sites Service Prov'!I144</f>
        <v>0</v>
      </c>
      <c r="L130" s="168">
        <f>'Spontaneous Sites Service Prov'!J144</f>
        <v>0</v>
      </c>
      <c r="M130" s="169">
        <f>'Spontaneous Sites Service Prov'!K144</f>
        <v>0</v>
      </c>
    </row>
    <row r="131" spans="2:13" ht="18.75" customHeight="1">
      <c r="B131" s="158">
        <f>'Spontaneous Sites Service Prov'!A9</f>
        <v>1</v>
      </c>
      <c r="C131" s="159">
        <f>'Spontaneous Sites Service Prov'!B9</f>
        <v>0</v>
      </c>
      <c r="D131" s="177" t="s">
        <v>460</v>
      </c>
      <c r="E131" s="159" t="str">
        <f>'Spontaneous Sites Service Prov'!C9</f>
        <v>Bel air</v>
      </c>
      <c r="F131" s="159">
        <f>'Spontaneous Sites Service Prov'!D9</f>
        <v>0</v>
      </c>
      <c r="G131" s="159">
        <f>'Spontaneous Sites Service Prov'!E9</f>
        <v>0</v>
      </c>
      <c r="H131" s="160">
        <f>'Spontaneous Sites Service Prov'!F9</f>
        <v>0</v>
      </c>
      <c r="I131" s="160">
        <f>'Spontaneous Sites Service Prov'!G9</f>
        <v>0</v>
      </c>
      <c r="J131" s="159" t="str">
        <f>'Spontaneous Sites Service Prov'!H9</f>
        <v>Rue Madam Colo (near statue d. Madam Colo</v>
      </c>
      <c r="K131" s="161">
        <f>'Spontaneous Sites Service Prov'!I9</f>
        <v>0</v>
      </c>
      <c r="L131" s="161">
        <f>'Spontaneous Sites Service Prov'!J9</f>
        <v>0</v>
      </c>
      <c r="M131" s="162">
        <f>'Spontaneous Sites Service Prov'!K9</f>
        <v>0</v>
      </c>
    </row>
    <row r="132" spans="2:13" ht="18.75" customHeight="1">
      <c r="B132" s="163">
        <f>'Spontaneous Sites Service Prov'!A10</f>
        <v>2</v>
      </c>
      <c r="C132" s="83">
        <f>'Spontaneous Sites Service Prov'!B10</f>
        <v>0</v>
      </c>
      <c r="D132" s="108" t="s">
        <v>460</v>
      </c>
      <c r="E132" s="83" t="str">
        <f>'Spontaneous Sites Service Prov'!C10</f>
        <v>Bel air</v>
      </c>
      <c r="F132" s="83">
        <f>'Spontaneous Sites Service Prov'!D10</f>
        <v>0</v>
      </c>
      <c r="G132" s="83">
        <f>'Spontaneous Sites Service Prov'!E10</f>
        <v>0</v>
      </c>
      <c r="H132" s="84">
        <f>'Spontaneous Sites Service Prov'!F10</f>
        <v>0</v>
      </c>
      <c r="I132" s="84">
        <f>'Spontaneous Sites Service Prov'!G10</f>
        <v>0</v>
      </c>
      <c r="J132" s="83" t="str">
        <f>'Spontaneous Sites Service Prov'!H10</f>
        <v>Rue Doctor Aubri</v>
      </c>
      <c r="K132" s="85">
        <f>'Spontaneous Sites Service Prov'!I10</f>
        <v>0</v>
      </c>
      <c r="L132" s="85">
        <f>'Spontaneous Sites Service Prov'!J10</f>
        <v>0</v>
      </c>
      <c r="M132" s="164">
        <f>'Spontaneous Sites Service Prov'!K10</f>
        <v>0</v>
      </c>
    </row>
    <row r="133" spans="2:13" ht="18.75" customHeight="1">
      <c r="B133" s="163">
        <f>'Spontaneous Sites Service Prov'!A11</f>
        <v>3</v>
      </c>
      <c r="C133" s="83">
        <f>'Spontaneous Sites Service Prov'!B11</f>
        <v>0</v>
      </c>
      <c r="D133" s="108" t="s">
        <v>460</v>
      </c>
      <c r="E133" s="83" t="str">
        <f>'Spontaneous Sites Service Prov'!C11</f>
        <v>Bel air</v>
      </c>
      <c r="F133" s="83">
        <f>'Spontaneous Sites Service Prov'!D11</f>
        <v>0</v>
      </c>
      <c r="G133" s="83">
        <f>'Spontaneous Sites Service Prov'!E11</f>
        <v>0</v>
      </c>
      <c r="H133" s="84">
        <f>'Spontaneous Sites Service Prov'!F11</f>
        <v>0</v>
      </c>
      <c r="I133" s="84">
        <f>'Spontaneous Sites Service Prov'!G11</f>
        <v>0</v>
      </c>
      <c r="J133" s="83" t="str">
        <f>'Spontaneous Sites Service Prov'!H11</f>
        <v>Asile Communal</v>
      </c>
      <c r="K133" s="85">
        <f>'Spontaneous Sites Service Prov'!I11</f>
        <v>410</v>
      </c>
      <c r="L133" s="85">
        <f>'Spontaneous Sites Service Prov'!J11</f>
        <v>82</v>
      </c>
      <c r="M133" s="164">
        <f>'Spontaneous Sites Service Prov'!K11</f>
        <v>0</v>
      </c>
    </row>
    <row r="134" spans="2:13" ht="18.75" customHeight="1">
      <c r="B134" s="163">
        <f>'Spontaneous Sites Service Prov'!A12</f>
        <v>4</v>
      </c>
      <c r="C134" s="83">
        <f>'Spontaneous Sites Service Prov'!B12</f>
        <v>0</v>
      </c>
      <c r="D134" s="108" t="s">
        <v>460</v>
      </c>
      <c r="E134" s="83" t="str">
        <f>'Spontaneous Sites Service Prov'!C12</f>
        <v>Bourdon</v>
      </c>
      <c r="F134" s="83">
        <f>'Spontaneous Sites Service Prov'!D12</f>
        <v>0</v>
      </c>
      <c r="G134" s="83">
        <f>'Spontaneous Sites Service Prov'!E12</f>
        <v>0</v>
      </c>
      <c r="H134" s="84">
        <f>'Spontaneous Sites Service Prov'!F12</f>
        <v>0</v>
      </c>
      <c r="I134" s="84">
        <f>'Spontaneous Sites Service Prov'!G12</f>
        <v>0</v>
      </c>
      <c r="J134" s="83" t="str">
        <f>'Spontaneous Sites Service Prov'!H12</f>
        <v>Impasse Charles Voix (riviere)</v>
      </c>
      <c r="K134" s="85">
        <f>'Spontaneous Sites Service Prov'!I12</f>
        <v>215</v>
      </c>
      <c r="L134" s="85">
        <f>'Spontaneous Sites Service Prov'!J12</f>
        <v>43</v>
      </c>
      <c r="M134" s="164">
        <f>'Spontaneous Sites Service Prov'!K12</f>
        <v>0</v>
      </c>
    </row>
    <row r="135" spans="2:13" ht="18.75" customHeight="1">
      <c r="B135" s="163">
        <f>'Spontaneous Sites Service Prov'!A13</f>
        <v>5</v>
      </c>
      <c r="C135" s="83">
        <f>'Spontaneous Sites Service Prov'!B13</f>
        <v>0</v>
      </c>
      <c r="D135" s="108" t="s">
        <v>460</v>
      </c>
      <c r="E135" s="83" t="str">
        <f>'Spontaneous Sites Service Prov'!C13</f>
        <v>Bourdon</v>
      </c>
      <c r="F135" s="83">
        <f>'Spontaneous Sites Service Prov'!D13</f>
        <v>0</v>
      </c>
      <c r="G135" s="83">
        <f>'Spontaneous Sites Service Prov'!E13</f>
        <v>0</v>
      </c>
      <c r="H135" s="84">
        <f>'Spontaneous Sites Service Prov'!F13</f>
        <v>0</v>
      </c>
      <c r="I135" s="84">
        <f>'Spontaneous Sites Service Prov'!G13</f>
        <v>0</v>
      </c>
      <c r="J135" s="83" t="str">
        <f>'Spontaneous Sites Service Prov'!H13</f>
        <v>Djobel 1</v>
      </c>
      <c r="K135" s="85">
        <f>'Spontaneous Sites Service Prov'!I13</f>
        <v>164</v>
      </c>
      <c r="L135" s="85">
        <f>'Spontaneous Sites Service Prov'!J13</f>
        <v>32.8</v>
      </c>
      <c r="M135" s="164">
        <f>'Spontaneous Sites Service Prov'!K13</f>
        <v>0</v>
      </c>
    </row>
    <row r="136" spans="2:13" ht="18.75" customHeight="1">
      <c r="B136" s="163">
        <f>'Spontaneous Sites Service Prov'!A14</f>
        <v>6</v>
      </c>
      <c r="C136" s="83">
        <f>'Spontaneous Sites Service Prov'!B14</f>
        <v>0</v>
      </c>
      <c r="D136" s="108" t="s">
        <v>460</v>
      </c>
      <c r="E136" s="83" t="str">
        <f>'Spontaneous Sites Service Prov'!C14</f>
        <v>Bourdon</v>
      </c>
      <c r="F136" s="83">
        <f>'Spontaneous Sites Service Prov'!D14</f>
        <v>0</v>
      </c>
      <c r="G136" s="83">
        <f>'Spontaneous Sites Service Prov'!E14</f>
        <v>0</v>
      </c>
      <c r="H136" s="84">
        <f>'Spontaneous Sites Service Prov'!F14</f>
        <v>0</v>
      </c>
      <c r="I136" s="84">
        <f>'Spontaneous Sites Service Prov'!G14</f>
        <v>0</v>
      </c>
      <c r="J136" s="83" t="str">
        <f>'Spontaneous Sites Service Prov'!H14</f>
        <v>Djobel 4 Terrain                                          </v>
      </c>
      <c r="K136" s="85">
        <f>'Spontaneous Sites Service Prov'!I14</f>
        <v>3115</v>
      </c>
      <c r="L136" s="85">
        <f>'Spontaneous Sites Service Prov'!J14</f>
        <v>623</v>
      </c>
      <c r="M136" s="164">
        <f>'Spontaneous Sites Service Prov'!K14</f>
        <v>0</v>
      </c>
    </row>
    <row r="137" spans="2:13" ht="18.75" customHeight="1">
      <c r="B137" s="163">
        <f>'Spontaneous Sites Service Prov'!A15</f>
        <v>7</v>
      </c>
      <c r="C137" s="83">
        <f>'Spontaneous Sites Service Prov'!B15</f>
        <v>0</v>
      </c>
      <c r="D137" s="108" t="s">
        <v>460</v>
      </c>
      <c r="E137" s="83" t="str">
        <f>'Spontaneous Sites Service Prov'!C15</f>
        <v>Bourdon</v>
      </c>
      <c r="F137" s="83">
        <f>'Spontaneous Sites Service Prov'!D15</f>
        <v>0</v>
      </c>
      <c r="G137" s="83">
        <f>'Spontaneous Sites Service Prov'!E15</f>
        <v>0</v>
      </c>
      <c r="H137" s="84">
        <f>'Spontaneous Sites Service Prov'!F15</f>
        <v>0</v>
      </c>
      <c r="I137" s="84">
        <f>'Spontaneous Sites Service Prov'!G15</f>
        <v>0</v>
      </c>
      <c r="J137" s="83" t="str">
        <f>'Spontaneous Sites Service Prov'!H15</f>
        <v>Juvenat  7 Prolonge</v>
      </c>
      <c r="K137" s="85">
        <f>'Spontaneous Sites Service Prov'!I15</f>
        <v>1009</v>
      </c>
      <c r="L137" s="85">
        <f>'Spontaneous Sites Service Prov'!J15</f>
        <v>201.8</v>
      </c>
      <c r="M137" s="164">
        <f>'Spontaneous Sites Service Prov'!K15</f>
        <v>0</v>
      </c>
    </row>
    <row r="138" spans="2:13" ht="18.75" customHeight="1">
      <c r="B138" s="163">
        <f>'Spontaneous Sites Service Prov'!A16</f>
        <v>8</v>
      </c>
      <c r="C138" s="83">
        <f>'Spontaneous Sites Service Prov'!B16</f>
        <v>0</v>
      </c>
      <c r="D138" s="108" t="s">
        <v>460</v>
      </c>
      <c r="E138" s="83" t="str">
        <f>'Spontaneous Sites Service Prov'!C16</f>
        <v>Bourdon</v>
      </c>
      <c r="F138" s="83">
        <f>'Spontaneous Sites Service Prov'!D16</f>
        <v>0</v>
      </c>
      <c r="G138" s="83">
        <f>'Spontaneous Sites Service Prov'!E16</f>
        <v>0</v>
      </c>
      <c r="H138" s="84">
        <f>'Spontaneous Sites Service Prov'!F16</f>
        <v>0</v>
      </c>
      <c r="I138" s="84">
        <f>'Spontaneous Sites Service Prov'!G16</f>
        <v>0</v>
      </c>
      <c r="J138" s="83" t="str">
        <f>'Spontaneous Sites Service Prov'!H16</f>
        <v>Djobel 3 Terrain</v>
      </c>
      <c r="K138" s="85">
        <f>'Spontaneous Sites Service Prov'!I16</f>
        <v>155</v>
      </c>
      <c r="L138" s="85">
        <f>'Spontaneous Sites Service Prov'!J16</f>
        <v>31</v>
      </c>
      <c r="M138" s="164">
        <f>'Spontaneous Sites Service Prov'!K16</f>
        <v>0</v>
      </c>
    </row>
    <row r="139" spans="2:13" ht="18.75" customHeight="1">
      <c r="B139" s="163">
        <f>'Spontaneous Sites Service Prov'!A17</f>
        <v>9</v>
      </c>
      <c r="C139" s="83">
        <f>'Spontaneous Sites Service Prov'!B17</f>
        <v>0</v>
      </c>
      <c r="D139" s="108" t="s">
        <v>460</v>
      </c>
      <c r="E139" s="83" t="str">
        <f>'Spontaneous Sites Service Prov'!C17</f>
        <v>Bourdon</v>
      </c>
      <c r="F139" s="83">
        <f>'Spontaneous Sites Service Prov'!D17</f>
        <v>0</v>
      </c>
      <c r="G139" s="83">
        <f>'Spontaneous Sites Service Prov'!E17</f>
        <v>0</v>
      </c>
      <c r="H139" s="84">
        <f>'Spontaneous Sites Service Prov'!F17</f>
        <v>0</v>
      </c>
      <c r="I139" s="84">
        <f>'Spontaneous Sites Service Prov'!G17</f>
        <v>0</v>
      </c>
      <c r="J139" s="83" t="str">
        <f>'Spontaneous Sites Service Prov'!H17</f>
        <v>Garnier</v>
      </c>
      <c r="K139" s="85">
        <f>'Spontaneous Sites Service Prov'!I17</f>
        <v>250</v>
      </c>
      <c r="L139" s="85">
        <f>'Spontaneous Sites Service Prov'!J17</f>
        <v>50</v>
      </c>
      <c r="M139" s="164">
        <f>'Spontaneous Sites Service Prov'!K17</f>
        <v>0</v>
      </c>
    </row>
    <row r="140" spans="2:13" ht="18.75" customHeight="1">
      <c r="B140" s="163">
        <f>'Spontaneous Sites Service Prov'!A18</f>
        <v>10</v>
      </c>
      <c r="C140" s="83">
        <f>'Spontaneous Sites Service Prov'!B18</f>
        <v>0</v>
      </c>
      <c r="D140" s="108" t="s">
        <v>460</v>
      </c>
      <c r="E140" s="83" t="str">
        <f>'Spontaneous Sites Service Prov'!C18</f>
        <v>Bourdon</v>
      </c>
      <c r="F140" s="83">
        <f>'Spontaneous Sites Service Prov'!D18</f>
        <v>0</v>
      </c>
      <c r="G140" s="83">
        <f>'Spontaneous Sites Service Prov'!E18</f>
        <v>0</v>
      </c>
      <c r="H140" s="84">
        <f>'Spontaneous Sites Service Prov'!F18</f>
        <v>0</v>
      </c>
      <c r="I140" s="84">
        <f>'Spontaneous Sites Service Prov'!G18</f>
        <v>0</v>
      </c>
      <c r="J140" s="83" t="str">
        <f>'Spontaneous Sites Service Prov'!H18</f>
        <v>Cercle Bellevue</v>
      </c>
      <c r="K140" s="85">
        <f>'Spontaneous Sites Service Prov'!I18</f>
        <v>389</v>
      </c>
      <c r="L140" s="85">
        <f>'Spontaneous Sites Service Prov'!J18</f>
        <v>77.8</v>
      </c>
      <c r="M140" s="164">
        <f>'Spontaneous Sites Service Prov'!K18</f>
        <v>0</v>
      </c>
    </row>
    <row r="141" spans="2:13" ht="18.75" customHeight="1">
      <c r="B141" s="163">
        <f>'Spontaneous Sites Service Prov'!A19</f>
        <v>11</v>
      </c>
      <c r="C141" s="83">
        <f>'Spontaneous Sites Service Prov'!B19</f>
        <v>0</v>
      </c>
      <c r="D141" s="108" t="s">
        <v>460</v>
      </c>
      <c r="E141" s="83" t="str">
        <f>'Spontaneous Sites Service Prov'!C19</f>
        <v>Bourdon</v>
      </c>
      <c r="F141" s="83">
        <f>'Spontaneous Sites Service Prov'!D19</f>
        <v>0</v>
      </c>
      <c r="G141" s="83">
        <f>'Spontaneous Sites Service Prov'!E19</f>
        <v>0</v>
      </c>
      <c r="H141" s="84">
        <f>'Spontaneous Sites Service Prov'!F19</f>
        <v>0</v>
      </c>
      <c r="I141" s="84">
        <f>'Spontaneous Sites Service Prov'!G19</f>
        <v>0</v>
      </c>
      <c r="J141" s="83" t="str">
        <f>'Spontaneous Sites Service Prov'!H19</f>
        <v>Terrain La Valle de Bourdon</v>
      </c>
      <c r="K141" s="85">
        <f>'Spontaneous Sites Service Prov'!I19</f>
        <v>520</v>
      </c>
      <c r="L141" s="85">
        <f>'Spontaneous Sites Service Prov'!J19</f>
        <v>104</v>
      </c>
      <c r="M141" s="164">
        <f>'Spontaneous Sites Service Prov'!K19</f>
        <v>0</v>
      </c>
    </row>
    <row r="142" spans="2:13" ht="18.75" customHeight="1">
      <c r="B142" s="163">
        <f>'Spontaneous Sites Service Prov'!A20</f>
        <v>12</v>
      </c>
      <c r="C142" s="83">
        <f>'Spontaneous Sites Service Prov'!B20</f>
        <v>0</v>
      </c>
      <c r="D142" s="108" t="s">
        <v>460</v>
      </c>
      <c r="E142" s="83" t="str">
        <f>'Spontaneous Sites Service Prov'!C20</f>
        <v>Bourdon</v>
      </c>
      <c r="F142" s="83">
        <f>'Spontaneous Sites Service Prov'!D20</f>
        <v>0</v>
      </c>
      <c r="G142" s="83">
        <f>'Spontaneous Sites Service Prov'!E20</f>
        <v>0</v>
      </c>
      <c r="H142" s="84">
        <f>'Spontaneous Sites Service Prov'!F20</f>
        <v>0</v>
      </c>
      <c r="I142" s="84">
        <f>'Spontaneous Sites Service Prov'!G20</f>
        <v>0</v>
      </c>
      <c r="J142" s="83" t="str">
        <f>'Spontaneous Sites Service Prov'!H20</f>
        <v>Eglise de Dieu</v>
      </c>
      <c r="K142" s="85">
        <f>'Spontaneous Sites Service Prov'!I20</f>
        <v>5730</v>
      </c>
      <c r="L142" s="85">
        <f>'Spontaneous Sites Service Prov'!J20</f>
        <v>1146</v>
      </c>
      <c r="M142" s="164">
        <f>'Spontaneous Sites Service Prov'!K20</f>
        <v>0</v>
      </c>
    </row>
    <row r="143" spans="2:13" ht="18.75" customHeight="1">
      <c r="B143" s="163">
        <f>'Spontaneous Sites Service Prov'!A108</f>
        <v>100</v>
      </c>
      <c r="C143" s="83">
        <f>'Spontaneous Sites Service Prov'!B108</f>
        <v>0</v>
      </c>
      <c r="D143" s="108" t="s">
        <v>460</v>
      </c>
      <c r="E143" s="83" t="str">
        <f>'Spontaneous Sites Service Prov'!C108</f>
        <v>Deprez</v>
      </c>
      <c r="F143" s="83">
        <f>'Spontaneous Sites Service Prov'!D108</f>
        <v>0</v>
      </c>
      <c r="G143" s="83">
        <f>'Spontaneous Sites Service Prov'!E108</f>
        <v>0</v>
      </c>
      <c r="H143" s="84">
        <f>'Spontaneous Sites Service Prov'!F108</f>
        <v>0</v>
      </c>
      <c r="I143" s="84">
        <f>'Spontaneous Sites Service Prov'!G108</f>
        <v>0</v>
      </c>
      <c r="J143" s="83" t="str">
        <f>'Spontaneous Sites Service Prov'!H108</f>
        <v>Croix Deprez</v>
      </c>
      <c r="K143" s="85">
        <f>'Spontaneous Sites Service Prov'!I108</f>
        <v>50</v>
      </c>
      <c r="L143" s="85">
        <f>'Spontaneous Sites Service Prov'!J108</f>
        <v>10</v>
      </c>
      <c r="M143" s="164">
        <f>'Spontaneous Sites Service Prov'!K108</f>
        <v>0</v>
      </c>
    </row>
    <row r="144" spans="2:13" ht="18.75" customHeight="1">
      <c r="B144" s="163">
        <f>'Spontaneous Sites Service Prov'!A109</f>
        <v>101</v>
      </c>
      <c r="C144" s="83">
        <f>'Spontaneous Sites Service Prov'!B109</f>
        <v>0</v>
      </c>
      <c r="D144" s="108" t="s">
        <v>460</v>
      </c>
      <c r="E144" s="83" t="str">
        <f>'Spontaneous Sites Service Prov'!C109</f>
        <v>Deprez</v>
      </c>
      <c r="F144" s="83">
        <f>'Spontaneous Sites Service Prov'!D109</f>
        <v>0</v>
      </c>
      <c r="G144" s="83">
        <f>'Spontaneous Sites Service Prov'!E109</f>
        <v>0</v>
      </c>
      <c r="H144" s="84">
        <f>'Spontaneous Sites Service Prov'!F109</f>
        <v>0</v>
      </c>
      <c r="I144" s="84">
        <f>'Spontaneous Sites Service Prov'!G109</f>
        <v>0</v>
      </c>
      <c r="J144" s="83" t="str">
        <f>'Spontaneous Sites Service Prov'!H109</f>
        <v>Croix Deprez</v>
      </c>
      <c r="K144" s="85">
        <f>'Spontaneous Sites Service Prov'!I109</f>
        <v>250</v>
      </c>
      <c r="L144" s="85">
        <f>'Spontaneous Sites Service Prov'!J109</f>
        <v>50</v>
      </c>
      <c r="M144" s="164">
        <f>'Spontaneous Sites Service Prov'!K109</f>
        <v>0</v>
      </c>
    </row>
    <row r="145" spans="2:13" ht="18.75" customHeight="1">
      <c r="B145" s="163">
        <f>'Spontaneous Sites Service Prov'!A110</f>
        <v>102</v>
      </c>
      <c r="C145" s="83">
        <f>'Spontaneous Sites Service Prov'!B110</f>
        <v>0</v>
      </c>
      <c r="D145" s="108" t="s">
        <v>460</v>
      </c>
      <c r="E145" s="83" t="str">
        <f>'Spontaneous Sites Service Prov'!C110</f>
        <v>Deprez</v>
      </c>
      <c r="F145" s="83">
        <f>'Spontaneous Sites Service Prov'!D110</f>
        <v>0</v>
      </c>
      <c r="G145" s="83">
        <f>'Spontaneous Sites Service Prov'!E110</f>
        <v>0</v>
      </c>
      <c r="H145" s="84">
        <f>'Spontaneous Sites Service Prov'!F110</f>
        <v>0</v>
      </c>
      <c r="I145" s="84">
        <f>'Spontaneous Sites Service Prov'!G110</f>
        <v>0</v>
      </c>
      <c r="J145" s="83" t="str">
        <f>'Spontaneous Sites Service Prov'!H110</f>
        <v>Croix deprez</v>
      </c>
      <c r="K145" s="85">
        <f>'Spontaneous Sites Service Prov'!I110</f>
        <v>35</v>
      </c>
      <c r="L145" s="85">
        <f>'Spontaneous Sites Service Prov'!J110</f>
        <v>7</v>
      </c>
      <c r="M145" s="164">
        <f>'Spontaneous Sites Service Prov'!K110</f>
        <v>0</v>
      </c>
    </row>
    <row r="146" spans="2:13" ht="18.75" customHeight="1">
      <c r="B146" s="163">
        <f>'Spontaneous Sites Service Prov'!A111</f>
        <v>103</v>
      </c>
      <c r="C146" s="83">
        <f>'Spontaneous Sites Service Prov'!B111</f>
        <v>0</v>
      </c>
      <c r="D146" s="108" t="s">
        <v>460</v>
      </c>
      <c r="E146" s="83" t="str">
        <f>'Spontaneous Sites Service Prov'!C111</f>
        <v>Deprez</v>
      </c>
      <c r="F146" s="83">
        <f>'Spontaneous Sites Service Prov'!D111</f>
        <v>0</v>
      </c>
      <c r="G146" s="83">
        <f>'Spontaneous Sites Service Prov'!E111</f>
        <v>0</v>
      </c>
      <c r="H146" s="84">
        <f>'Spontaneous Sites Service Prov'!F111</f>
        <v>0</v>
      </c>
      <c r="I146" s="84">
        <f>'Spontaneous Sites Service Prov'!G111</f>
        <v>0</v>
      </c>
      <c r="J146" s="83" t="str">
        <f>'Spontaneous Sites Service Prov'!H111</f>
        <v>Tete Crox Deprez</v>
      </c>
      <c r="K146" s="85">
        <f>'Spontaneous Sites Service Prov'!I111</f>
        <v>300</v>
      </c>
      <c r="L146" s="85">
        <f>'Spontaneous Sites Service Prov'!J111</f>
        <v>60</v>
      </c>
      <c r="M146" s="164">
        <f>'Spontaneous Sites Service Prov'!K111</f>
        <v>0</v>
      </c>
    </row>
    <row r="147" spans="2:13" ht="18.75" customHeight="1">
      <c r="B147" s="163">
        <f>'Spontaneous Sites Service Prov'!A112</f>
        <v>104</v>
      </c>
      <c r="C147" s="83">
        <f>'Spontaneous Sites Service Prov'!B112</f>
        <v>0</v>
      </c>
      <c r="D147" s="108" t="s">
        <v>460</v>
      </c>
      <c r="E147" s="83" t="str">
        <f>'Spontaneous Sites Service Prov'!C112</f>
        <v>Deprez</v>
      </c>
      <c r="F147" s="83">
        <f>'Spontaneous Sites Service Prov'!D112</f>
        <v>0</v>
      </c>
      <c r="G147" s="83">
        <f>'Spontaneous Sites Service Prov'!E112</f>
        <v>0</v>
      </c>
      <c r="H147" s="84">
        <f>'Spontaneous Sites Service Prov'!F112</f>
        <v>0</v>
      </c>
      <c r="I147" s="84">
        <f>'Spontaneous Sites Service Prov'!G112</f>
        <v>0</v>
      </c>
      <c r="J147" s="83" t="str">
        <f>'Spontaneous Sites Service Prov'!H112</f>
        <v>Croix deprez</v>
      </c>
      <c r="K147" s="85">
        <f>'Spontaneous Sites Service Prov'!I112</f>
        <v>100</v>
      </c>
      <c r="L147" s="85">
        <f>'Spontaneous Sites Service Prov'!J112</f>
        <v>20</v>
      </c>
      <c r="M147" s="164">
        <f>'Spontaneous Sites Service Prov'!K112</f>
        <v>0</v>
      </c>
    </row>
    <row r="148" spans="2:13" ht="18.75" customHeight="1">
      <c r="B148" s="163">
        <f>'Spontaneous Sites Service Prov'!A145</f>
        <v>137</v>
      </c>
      <c r="C148" s="83">
        <f>'Spontaneous Sites Service Prov'!B145</f>
        <v>0</v>
      </c>
      <c r="D148" s="108" t="s">
        <v>460</v>
      </c>
      <c r="E148" s="83" t="str">
        <f>'Spontaneous Sites Service Prov'!C145</f>
        <v>Nazon</v>
      </c>
      <c r="F148" s="83">
        <f>'Spontaneous Sites Service Prov'!D145</f>
        <v>0</v>
      </c>
      <c r="G148" s="83">
        <f>'Spontaneous Sites Service Prov'!E145</f>
        <v>0</v>
      </c>
      <c r="H148" s="84">
        <f>'Spontaneous Sites Service Prov'!F145</f>
        <v>0</v>
      </c>
      <c r="I148" s="84">
        <f>'Spontaneous Sites Service Prov'!G145</f>
        <v>0</v>
      </c>
      <c r="J148" s="83" t="str">
        <f>'Spontaneous Sites Service Prov'!H145</f>
        <v>Terrain Metoyer</v>
      </c>
      <c r="K148" s="85">
        <f>'Spontaneous Sites Service Prov'!I145</f>
        <v>100</v>
      </c>
      <c r="L148" s="85">
        <f>'Spontaneous Sites Service Prov'!J145</f>
        <v>20</v>
      </c>
      <c r="M148" s="164">
        <f>'Spontaneous Sites Service Prov'!K145</f>
        <v>0</v>
      </c>
    </row>
    <row r="149" spans="2:13" ht="18.75" customHeight="1">
      <c r="B149" s="163">
        <f>'Spontaneous Sites Service Prov'!A146</f>
        <v>138</v>
      </c>
      <c r="C149" s="83">
        <f>'Spontaneous Sites Service Prov'!B146</f>
        <v>0</v>
      </c>
      <c r="D149" s="108" t="s">
        <v>460</v>
      </c>
      <c r="E149" s="83" t="str">
        <f>'Spontaneous Sites Service Prov'!C146</f>
        <v>Nazon</v>
      </c>
      <c r="F149" s="83">
        <f>'Spontaneous Sites Service Prov'!D146</f>
        <v>0</v>
      </c>
      <c r="G149" s="83">
        <f>'Spontaneous Sites Service Prov'!E146</f>
        <v>0</v>
      </c>
      <c r="H149" s="84">
        <f>'Spontaneous Sites Service Prov'!F146</f>
        <v>0</v>
      </c>
      <c r="I149" s="84">
        <f>'Spontaneous Sites Service Prov'!G146</f>
        <v>0</v>
      </c>
      <c r="J149" s="83" t="str">
        <f>'Spontaneous Sites Service Prov'!H146</f>
        <v>Cours CAMEP</v>
      </c>
      <c r="K149" s="85">
        <f>'Spontaneous Sites Service Prov'!I146</f>
        <v>60</v>
      </c>
      <c r="L149" s="85">
        <f>'Spontaneous Sites Service Prov'!J146</f>
        <v>12</v>
      </c>
      <c r="M149" s="164">
        <f>'Spontaneous Sites Service Prov'!K146</f>
        <v>0</v>
      </c>
    </row>
    <row r="150" spans="2:13" ht="18.75" customHeight="1">
      <c r="B150" s="163">
        <f>'Spontaneous Sites Service Prov'!A147</f>
        <v>139</v>
      </c>
      <c r="C150" s="83">
        <f>'Spontaneous Sites Service Prov'!B147</f>
        <v>0</v>
      </c>
      <c r="D150" s="108" t="s">
        <v>460</v>
      </c>
      <c r="E150" s="83" t="str">
        <f>'Spontaneous Sites Service Prov'!C147</f>
        <v>Nazon</v>
      </c>
      <c r="F150" s="83">
        <f>'Spontaneous Sites Service Prov'!D147</f>
        <v>0</v>
      </c>
      <c r="G150" s="83">
        <f>'Spontaneous Sites Service Prov'!E147</f>
        <v>0</v>
      </c>
      <c r="H150" s="84">
        <f>'Spontaneous Sites Service Prov'!F147</f>
        <v>0</v>
      </c>
      <c r="I150" s="84">
        <f>'Spontaneous Sites Service Prov'!G147</f>
        <v>0</v>
      </c>
      <c r="J150" s="83" t="str">
        <f>'Spontaneous Sites Service Prov'!H147</f>
        <v>Sylvio Cator et Truchet</v>
      </c>
      <c r="K150" s="85">
        <f>'Spontaneous Sites Service Prov'!I147</f>
        <v>4600</v>
      </c>
      <c r="L150" s="85">
        <f>'Spontaneous Sites Service Prov'!J147</f>
        <v>920</v>
      </c>
      <c r="M150" s="164">
        <f>'Spontaneous Sites Service Prov'!K147</f>
        <v>0</v>
      </c>
    </row>
    <row r="151" spans="2:13" ht="18.75" customHeight="1">
      <c r="B151" s="163">
        <f>'Spontaneous Sites Service Prov'!A148</f>
        <v>140</v>
      </c>
      <c r="C151" s="83">
        <f>'Spontaneous Sites Service Prov'!B148</f>
        <v>0</v>
      </c>
      <c r="D151" s="108" t="s">
        <v>460</v>
      </c>
      <c r="E151" s="83" t="str">
        <f>'Spontaneous Sites Service Prov'!C148</f>
        <v>Nazon</v>
      </c>
      <c r="F151" s="83">
        <f>'Spontaneous Sites Service Prov'!D148</f>
        <v>0</v>
      </c>
      <c r="G151" s="83">
        <f>'Spontaneous Sites Service Prov'!E148</f>
        <v>0</v>
      </c>
      <c r="H151" s="84">
        <f>'Spontaneous Sites Service Prov'!F148</f>
        <v>0</v>
      </c>
      <c r="I151" s="84">
        <f>'Spontaneous Sites Service Prov'!G148</f>
        <v>0</v>
      </c>
      <c r="J151" s="83" t="str">
        <f>'Spontaneous Sites Service Prov'!H148</f>
        <v>Delmas 24 Jn Marie Youlde</v>
      </c>
      <c r="K151" s="85">
        <f>'Spontaneous Sites Service Prov'!I148</f>
        <v>150</v>
      </c>
      <c r="L151" s="85">
        <f>'Spontaneous Sites Service Prov'!J148</f>
        <v>30</v>
      </c>
      <c r="M151" s="164">
        <f>'Spontaneous Sites Service Prov'!K148</f>
        <v>0</v>
      </c>
    </row>
    <row r="152" spans="2:13" ht="18.75" customHeight="1">
      <c r="B152" s="163">
        <f>'Spontaneous Sites Service Prov'!A149</f>
        <v>141</v>
      </c>
      <c r="C152" s="83">
        <f>'Spontaneous Sites Service Prov'!B149</f>
        <v>0</v>
      </c>
      <c r="D152" s="108" t="s">
        <v>460</v>
      </c>
      <c r="E152" s="83" t="str">
        <f>'Spontaneous Sites Service Prov'!C149</f>
        <v>Nazon</v>
      </c>
      <c r="F152" s="83">
        <f>'Spontaneous Sites Service Prov'!D149</f>
        <v>0</v>
      </c>
      <c r="G152" s="83">
        <f>'Spontaneous Sites Service Prov'!E149</f>
        <v>0</v>
      </c>
      <c r="H152" s="84">
        <f>'Spontaneous Sites Service Prov'!F149</f>
        <v>0</v>
      </c>
      <c r="I152" s="84">
        <f>'Spontaneous Sites Service Prov'!G149</f>
        <v>0</v>
      </c>
      <c r="J152" s="83" t="str">
        <f>'Spontaneous Sites Service Prov'!H149</f>
        <v>Terrain Oscar</v>
      </c>
      <c r="K152" s="85">
        <f>'Spontaneous Sites Service Prov'!I149</f>
        <v>950</v>
      </c>
      <c r="L152" s="85">
        <f>'Spontaneous Sites Service Prov'!J149</f>
        <v>190</v>
      </c>
      <c r="M152" s="164">
        <f>'Spontaneous Sites Service Prov'!K149</f>
        <v>0</v>
      </c>
    </row>
    <row r="153" spans="2:13" ht="18.75" customHeight="1">
      <c r="B153" s="163">
        <f>'Spontaneous Sites Service Prov'!A150</f>
        <v>142</v>
      </c>
      <c r="C153" s="83">
        <f>'Spontaneous Sites Service Prov'!B150</f>
        <v>0</v>
      </c>
      <c r="D153" s="108" t="s">
        <v>460</v>
      </c>
      <c r="E153" s="83" t="str">
        <f>'Spontaneous Sites Service Prov'!C150</f>
        <v>Nazon</v>
      </c>
      <c r="F153" s="83">
        <f>'Spontaneous Sites Service Prov'!D150</f>
        <v>0</v>
      </c>
      <c r="G153" s="83">
        <f>'Spontaneous Sites Service Prov'!E150</f>
        <v>0</v>
      </c>
      <c r="H153" s="84">
        <f>'Spontaneous Sites Service Prov'!F150</f>
        <v>0</v>
      </c>
      <c r="I153" s="84">
        <f>'Spontaneous Sites Service Prov'!G150</f>
        <v>0</v>
      </c>
      <c r="J153" s="83" t="str">
        <f>'Spontaneous Sites Service Prov'!H150</f>
        <v>Adokin en face Chez Emmoud</v>
      </c>
      <c r="K153" s="85">
        <f>'Spontaneous Sites Service Prov'!I150</f>
        <v>300</v>
      </c>
      <c r="L153" s="85">
        <f>'Spontaneous Sites Service Prov'!J150</f>
        <v>60</v>
      </c>
      <c r="M153" s="164">
        <f>'Spontaneous Sites Service Prov'!K150</f>
        <v>0</v>
      </c>
    </row>
    <row r="154" spans="2:13" ht="18.75" customHeight="1">
      <c r="B154" s="163">
        <f>'Spontaneous Sites Service Prov'!A151</f>
        <v>143</v>
      </c>
      <c r="C154" s="83">
        <f>'Spontaneous Sites Service Prov'!B151</f>
        <v>0</v>
      </c>
      <c r="D154" s="108" t="s">
        <v>460</v>
      </c>
      <c r="E154" s="83" t="str">
        <f>'Spontaneous Sites Service Prov'!C151</f>
        <v>Nazon</v>
      </c>
      <c r="F154" s="83">
        <f>'Spontaneous Sites Service Prov'!D151</f>
        <v>0</v>
      </c>
      <c r="G154" s="83">
        <f>'Spontaneous Sites Service Prov'!E151</f>
        <v>0</v>
      </c>
      <c r="H154" s="84">
        <f>'Spontaneous Sites Service Prov'!F151</f>
        <v>0</v>
      </c>
      <c r="I154" s="84">
        <f>'Spontaneous Sites Service Prov'!G151</f>
        <v>0</v>
      </c>
      <c r="J154" s="83" t="str">
        <f>'Spontaneous Sites Service Prov'!H151</f>
        <v>Ecole Chretienne Emmanuel</v>
      </c>
      <c r="K154" s="85">
        <f>'Spontaneous Sites Service Prov'!I151</f>
        <v>750</v>
      </c>
      <c r="L154" s="85">
        <f>'Spontaneous Sites Service Prov'!J151</f>
        <v>150</v>
      </c>
      <c r="M154" s="164">
        <f>'Spontaneous Sites Service Prov'!K151</f>
        <v>0</v>
      </c>
    </row>
    <row r="155" spans="2:13" ht="18.75" customHeight="1">
      <c r="B155" s="163">
        <f>'Spontaneous Sites Service Prov'!A152</f>
        <v>144</v>
      </c>
      <c r="C155" s="83">
        <f>'Spontaneous Sites Service Prov'!B152</f>
        <v>0</v>
      </c>
      <c r="D155" s="108" t="s">
        <v>460</v>
      </c>
      <c r="E155" s="83" t="str">
        <f>'Spontaneous Sites Service Prov'!C152</f>
        <v>Nazon</v>
      </c>
      <c r="F155" s="83">
        <f>'Spontaneous Sites Service Prov'!D152</f>
        <v>0</v>
      </c>
      <c r="G155" s="83">
        <f>'Spontaneous Sites Service Prov'!E152</f>
        <v>0</v>
      </c>
      <c r="H155" s="84">
        <f>'Spontaneous Sites Service Prov'!F152</f>
        <v>0</v>
      </c>
      <c r="I155" s="84">
        <f>'Spontaneous Sites Service Prov'!G152</f>
        <v>0</v>
      </c>
      <c r="J155" s="83" t="str">
        <f>'Spontaneous Sites Service Prov'!H152</f>
        <v>Impass Medolven</v>
      </c>
      <c r="K155" s="85">
        <f>'Spontaneous Sites Service Prov'!I152</f>
        <v>225</v>
      </c>
      <c r="L155" s="85">
        <f>'Spontaneous Sites Service Prov'!J152</f>
        <v>45</v>
      </c>
      <c r="M155" s="164">
        <f>'Spontaneous Sites Service Prov'!K152</f>
        <v>0</v>
      </c>
    </row>
    <row r="156" spans="2:13" ht="18.75" customHeight="1">
      <c r="B156" s="163">
        <f>'Spontaneous Sites Service Prov'!A153</f>
        <v>145</v>
      </c>
      <c r="C156" s="83">
        <f>'Spontaneous Sites Service Prov'!B153</f>
        <v>0</v>
      </c>
      <c r="D156" s="108" t="s">
        <v>460</v>
      </c>
      <c r="E156" s="83" t="str">
        <f>'Spontaneous Sites Service Prov'!C153</f>
        <v>Nazon</v>
      </c>
      <c r="F156" s="83">
        <f>'Spontaneous Sites Service Prov'!D153</f>
        <v>0</v>
      </c>
      <c r="G156" s="83">
        <f>'Spontaneous Sites Service Prov'!E153</f>
        <v>0</v>
      </c>
      <c r="H156" s="84">
        <f>'Spontaneous Sites Service Prov'!F153</f>
        <v>0</v>
      </c>
      <c r="I156" s="84">
        <f>'Spontaneous Sites Service Prov'!G153</f>
        <v>0</v>
      </c>
      <c r="J156" s="83" t="str">
        <f>'Spontaneous Sites Service Prov'!H153</f>
        <v>Impasse Celestin</v>
      </c>
      <c r="K156" s="85">
        <f>'Spontaneous Sites Service Prov'!I153</f>
        <v>410</v>
      </c>
      <c r="L156" s="85">
        <f>'Spontaneous Sites Service Prov'!J153</f>
        <v>82</v>
      </c>
      <c r="M156" s="164">
        <f>'Spontaneous Sites Service Prov'!K153</f>
        <v>0</v>
      </c>
    </row>
    <row r="157" spans="2:13" ht="18.75" customHeight="1">
      <c r="B157" s="163">
        <f>'Spontaneous Sites Service Prov'!A154</f>
        <v>146</v>
      </c>
      <c r="C157" s="83">
        <f>'Spontaneous Sites Service Prov'!B154</f>
        <v>0</v>
      </c>
      <c r="D157" s="108" t="s">
        <v>460</v>
      </c>
      <c r="E157" s="83" t="str">
        <f>'Spontaneous Sites Service Prov'!C154</f>
        <v>Nazon</v>
      </c>
      <c r="F157" s="83">
        <f>'Spontaneous Sites Service Prov'!D154</f>
        <v>0</v>
      </c>
      <c r="G157" s="83">
        <f>'Spontaneous Sites Service Prov'!E154</f>
        <v>0</v>
      </c>
      <c r="H157" s="84">
        <f>'Spontaneous Sites Service Prov'!F154</f>
        <v>0</v>
      </c>
      <c r="I157" s="84">
        <f>'Spontaneous Sites Service Prov'!G154</f>
        <v>0</v>
      </c>
      <c r="J157" s="83" t="str">
        <f>'Spontaneous Sites Service Prov'!H154</f>
        <v>En face Terrain Metayer</v>
      </c>
      <c r="K157" s="85">
        <f>'Spontaneous Sites Service Prov'!I154</f>
        <v>500</v>
      </c>
      <c r="L157" s="85">
        <f>'Spontaneous Sites Service Prov'!J154</f>
        <v>100</v>
      </c>
      <c r="M157" s="164">
        <f>'Spontaneous Sites Service Prov'!K154</f>
        <v>0</v>
      </c>
    </row>
    <row r="158" spans="2:13" ht="18.75" customHeight="1">
      <c r="B158" s="163">
        <f>'Spontaneous Sites Service Prov'!A168</f>
        <v>160</v>
      </c>
      <c r="C158" s="83">
        <f>'Spontaneous Sites Service Prov'!B168</f>
        <v>111</v>
      </c>
      <c r="D158" s="83" t="s">
        <v>460</v>
      </c>
      <c r="E158" s="83" t="str">
        <f>'Spontaneous Sites Service Prov'!C168</f>
        <v>Port au Prince</v>
      </c>
      <c r="F158" s="83" t="str">
        <f>'Spontaneous Sites Service Prov'!D168</f>
        <v>111-03</v>
      </c>
      <c r="G158" s="83" t="str">
        <f>'Spontaneous Sites Service Prov'!E168</f>
        <v>6e Martissant</v>
      </c>
      <c r="H158" s="84">
        <f>'Spontaneous Sites Service Prov'!F168</f>
        <v>18.5367055999</v>
      </c>
      <c r="I158" s="84">
        <f>'Spontaneous Sites Service Prov'!G168</f>
        <v>-72.3489169896</v>
      </c>
      <c r="J158" s="83" t="str">
        <f>'Spontaneous Sites Service Prov'!H168</f>
        <v>Bicentenaire Theatre National</v>
      </c>
      <c r="K158" s="85">
        <f>'Spontaneous Sites Service Prov'!I168</f>
        <v>2000</v>
      </c>
      <c r="L158" s="85">
        <f>'Spontaneous Sites Service Prov'!J168</f>
        <v>400</v>
      </c>
      <c r="M158" s="164">
        <f>'Spontaneous Sites Service Prov'!K168</f>
        <v>0</v>
      </c>
    </row>
    <row r="159" spans="2:13" ht="18.75" customHeight="1">
      <c r="B159" s="163">
        <f>'Spontaneous Sites Service Prov'!A169</f>
        <v>161</v>
      </c>
      <c r="C159" s="83">
        <f>'Spontaneous Sites Service Prov'!B169</f>
        <v>111</v>
      </c>
      <c r="D159" s="83" t="s">
        <v>460</v>
      </c>
      <c r="E159" s="83" t="str">
        <f>'Spontaneous Sites Service Prov'!C169</f>
        <v>Port au Prince</v>
      </c>
      <c r="F159" s="83" t="str">
        <f>'Spontaneous Sites Service Prov'!D169</f>
        <v>111-01</v>
      </c>
      <c r="G159" s="83" t="str">
        <f>'Spontaneous Sites Service Prov'!E169</f>
        <v>6e Turgeau</v>
      </c>
      <c r="H159" s="84">
        <f>'Spontaneous Sites Service Prov'!F169</f>
        <v>18.51954633</v>
      </c>
      <c r="I159" s="84">
        <f>'Spontaneous Sites Service Prov'!G169</f>
        <v>-72.3051082995</v>
      </c>
      <c r="J159" s="83" t="str">
        <f>'Spontaneous Sites Service Prov'!H169</f>
        <v>Zone Enaf, terrain de Bos</v>
      </c>
      <c r="K159" s="85">
        <f>'Spontaneous Sites Service Prov'!I169</f>
        <v>1000</v>
      </c>
      <c r="L159" s="85">
        <f>'Spontaneous Sites Service Prov'!J169</f>
        <v>200</v>
      </c>
      <c r="M159" s="164">
        <f>'Spontaneous Sites Service Prov'!K169</f>
        <v>0</v>
      </c>
    </row>
    <row r="160" spans="2:13" ht="18.75" customHeight="1">
      <c r="B160" s="163">
        <f>'Spontaneous Sites Service Prov'!A170</f>
        <v>162</v>
      </c>
      <c r="C160" s="83">
        <f>'Spontaneous Sites Service Prov'!B170</f>
        <v>111</v>
      </c>
      <c r="D160" s="83" t="s">
        <v>460</v>
      </c>
      <c r="E160" s="83" t="str">
        <f>'Spontaneous Sites Service Prov'!C170</f>
        <v>Port au Prince</v>
      </c>
      <c r="F160" s="83" t="str">
        <f>'Spontaneous Sites Service Prov'!D170</f>
        <v>111-01</v>
      </c>
      <c r="G160" s="83" t="str">
        <f>'Spontaneous Sites Service Prov'!E170</f>
        <v>6e Turgeau</v>
      </c>
      <c r="H160" s="84">
        <f>'Spontaneous Sites Service Prov'!F170</f>
        <v>18.524233333333335</v>
      </c>
      <c r="I160" s="84">
        <f>'Spontaneous Sites Service Prov'!G170</f>
        <v>-72.34035</v>
      </c>
      <c r="J160" s="83" t="str">
        <f>'Spontaneous Sites Service Prov'!H170</f>
        <v>Site 339 Magloire Ambroise</v>
      </c>
      <c r="K160" s="85">
        <f>'Spontaneous Sites Service Prov'!I170</f>
        <v>91</v>
      </c>
      <c r="L160" s="85">
        <f>'Spontaneous Sites Service Prov'!J170</f>
        <v>15.166666666666666</v>
      </c>
      <c r="M160" s="164">
        <f>'Spontaneous Sites Service Prov'!K170</f>
        <v>0</v>
      </c>
    </row>
    <row r="161" spans="2:13" ht="18.75" customHeight="1">
      <c r="B161" s="163">
        <f>'Spontaneous Sites Service Prov'!A171</f>
        <v>163</v>
      </c>
      <c r="C161" s="83">
        <f>'Spontaneous Sites Service Prov'!B171</f>
        <v>111</v>
      </c>
      <c r="D161" s="83" t="s">
        <v>460</v>
      </c>
      <c r="E161" s="83" t="str">
        <f>'Spontaneous Sites Service Prov'!C171</f>
        <v>Port au Prince</v>
      </c>
      <c r="F161" s="83" t="str">
        <f>'Spontaneous Sites Service Prov'!D171</f>
        <v>111-01</v>
      </c>
      <c r="G161" s="83" t="str">
        <f>'Spontaneous Sites Service Prov'!E171</f>
        <v>6e Turgeau</v>
      </c>
      <c r="H161" s="84">
        <f>'Spontaneous Sites Service Prov'!F171</f>
        <v>18.52974485</v>
      </c>
      <c r="I161" s="84">
        <f>'Spontaneous Sites Service Prov'!G171</f>
        <v>-72.3135274996</v>
      </c>
      <c r="J161" s="83" t="str">
        <f>'Spontaneous Sites Service Prov'!H171</f>
        <v>Sant Marie</v>
      </c>
      <c r="K161" s="85">
        <f>'Spontaneous Sites Service Prov'!I171</f>
        <v>4000</v>
      </c>
      <c r="L161" s="85">
        <f>'Spontaneous Sites Service Prov'!J171</f>
        <v>800</v>
      </c>
      <c r="M161" s="164">
        <f>'Spontaneous Sites Service Prov'!K171</f>
        <v>0</v>
      </c>
    </row>
    <row r="162" spans="2:13" ht="18.75" customHeight="1">
      <c r="B162" s="163">
        <f>'Spontaneous Sites Service Prov'!A172</f>
        <v>164</v>
      </c>
      <c r="C162" s="83">
        <f>'Spontaneous Sites Service Prov'!B172</f>
        <v>111</v>
      </c>
      <c r="D162" s="83" t="s">
        <v>460</v>
      </c>
      <c r="E162" s="83" t="str">
        <f>'Spontaneous Sites Service Prov'!C172</f>
        <v>Port au Prince</v>
      </c>
      <c r="F162" s="83" t="str">
        <f>'Spontaneous Sites Service Prov'!D172</f>
        <v>111-01</v>
      </c>
      <c r="G162" s="83" t="str">
        <f>'Spontaneous Sites Service Prov'!E172</f>
        <v>6e Turgeau</v>
      </c>
      <c r="H162" s="84">
        <f>'Spontaneous Sites Service Prov'!F172</f>
        <v>18.5310000403</v>
      </c>
      <c r="I162" s="84">
        <f>'Spontaneous Sites Service Prov'!G172</f>
        <v>-72.2999639899</v>
      </c>
      <c r="J162" s="83" t="str">
        <f>'Spontaneous Sites Service Prov'!H172</f>
        <v>Bourdon Prime Minister's Office</v>
      </c>
      <c r="K162" s="85">
        <f>'Spontaneous Sites Service Prov'!I172</f>
        <v>4000</v>
      </c>
      <c r="L162" s="85">
        <f>'Spontaneous Sites Service Prov'!J172</f>
        <v>800</v>
      </c>
      <c r="M162" s="164" t="str">
        <f>'Spontaneous Sites Service Prov'!K172</f>
        <v>ACTED</v>
      </c>
    </row>
    <row r="163" spans="2:13" ht="18.75" customHeight="1">
      <c r="B163" s="163">
        <f>'Spontaneous Sites Service Prov'!A173</f>
        <v>165</v>
      </c>
      <c r="C163" s="83">
        <f>'Spontaneous Sites Service Prov'!B173</f>
        <v>111</v>
      </c>
      <c r="D163" s="83" t="s">
        <v>460</v>
      </c>
      <c r="E163" s="83" t="str">
        <f>'Spontaneous Sites Service Prov'!C173</f>
        <v>Port au Prince</v>
      </c>
      <c r="F163" s="83" t="str">
        <f>'Spontaneous Sites Service Prov'!D173</f>
        <v>111-01</v>
      </c>
      <c r="G163" s="83" t="str">
        <f>'Spontaneous Sites Service Prov'!E173</f>
        <v>6e Turgeau</v>
      </c>
      <c r="H163" s="84">
        <f>'Spontaneous Sites Service Prov'!F173</f>
        <v>18.5328366003</v>
      </c>
      <c r="I163" s="84">
        <f>'Spontaneous Sites Service Prov'!G173</f>
        <v>-72.3161194406</v>
      </c>
      <c r="J163" s="83" t="str">
        <f>'Spontaneous Sites Service Prov'!H173</f>
        <v>CanapÚ Vert (Poste de Police et terrain basquet)</v>
      </c>
      <c r="K163" s="85">
        <f>'Spontaneous Sites Service Prov'!I173</f>
        <v>12000</v>
      </c>
      <c r="L163" s="85">
        <f>'Spontaneous Sites Service Prov'!J173</f>
        <v>2400</v>
      </c>
      <c r="M163" s="164">
        <f>'Spontaneous Sites Service Prov'!K173</f>
        <v>0</v>
      </c>
    </row>
    <row r="164" spans="2:13" ht="18.75" customHeight="1">
      <c r="B164" s="163">
        <f>'Spontaneous Sites Service Prov'!A174</f>
        <v>166</v>
      </c>
      <c r="C164" s="83">
        <f>'Spontaneous Sites Service Prov'!B174</f>
        <v>111</v>
      </c>
      <c r="D164" s="83" t="s">
        <v>460</v>
      </c>
      <c r="E164" s="83" t="str">
        <f>'Spontaneous Sites Service Prov'!C174</f>
        <v>Port au Prince</v>
      </c>
      <c r="F164" s="83" t="str">
        <f>'Spontaneous Sites Service Prov'!D174</f>
        <v>111-01</v>
      </c>
      <c r="G164" s="83" t="str">
        <f>'Spontaneous Sites Service Prov'!E174</f>
        <v>6e Turgeau</v>
      </c>
      <c r="H164" s="84">
        <f>'Spontaneous Sites Service Prov'!F174</f>
        <v>18.5364859903</v>
      </c>
      <c r="I164" s="84">
        <f>'Spontaneous Sites Service Prov'!G174</f>
        <v>-72.3426645102</v>
      </c>
      <c r="J164" s="83" t="str">
        <f>'Spontaneous Sites Service Prov'!H174</f>
        <v>Estade Silvio 14</v>
      </c>
      <c r="K164" s="85">
        <f>'Spontaneous Sites Service Prov'!I174</f>
        <v>4000</v>
      </c>
      <c r="L164" s="85">
        <f>'Spontaneous Sites Service Prov'!J174</f>
        <v>800</v>
      </c>
      <c r="M164" s="164">
        <f>'Spontaneous Sites Service Prov'!K174</f>
        <v>0</v>
      </c>
    </row>
    <row r="165" spans="2:13" ht="18.75" customHeight="1">
      <c r="B165" s="163">
        <f>'Spontaneous Sites Service Prov'!A175</f>
        <v>167</v>
      </c>
      <c r="C165" s="83">
        <f>'Spontaneous Sites Service Prov'!B175</f>
        <v>111</v>
      </c>
      <c r="D165" s="83" t="s">
        <v>460</v>
      </c>
      <c r="E165" s="83" t="str">
        <f>'Spontaneous Sites Service Prov'!C175</f>
        <v>Port au Prince</v>
      </c>
      <c r="F165" s="83" t="str">
        <f>'Spontaneous Sites Service Prov'!D175</f>
        <v>111-01</v>
      </c>
      <c r="G165" s="83" t="str">
        <f>'Spontaneous Sites Service Prov'!E175</f>
        <v>6e Turgeau</v>
      </c>
      <c r="H165" s="84">
        <f>'Spontaneous Sites Service Prov'!F175</f>
        <v>18.5384330199</v>
      </c>
      <c r="I165" s="84">
        <f>'Spontaneous Sites Service Prov'!G175</f>
        <v>-72.3486847203</v>
      </c>
      <c r="J165" s="83" t="str">
        <f>'Spontaneous Sites Service Prov'!H175</f>
        <v>Bicentenaire Universite Quiskeya</v>
      </c>
      <c r="K165" s="85">
        <f>'Spontaneous Sites Service Prov'!I175</f>
        <v>1000</v>
      </c>
      <c r="L165" s="85">
        <f>'Spontaneous Sites Service Prov'!J175</f>
        <v>200</v>
      </c>
      <c r="M165" s="164">
        <f>'Spontaneous Sites Service Prov'!K175</f>
        <v>0</v>
      </c>
    </row>
    <row r="166" spans="2:13" ht="18.75" customHeight="1">
      <c r="B166" s="163">
        <f>'Spontaneous Sites Service Prov'!A176</f>
        <v>168</v>
      </c>
      <c r="C166" s="83">
        <f>'Spontaneous Sites Service Prov'!B176</f>
        <v>111</v>
      </c>
      <c r="D166" s="83" t="s">
        <v>460</v>
      </c>
      <c r="E166" s="83" t="str">
        <f>'Spontaneous Sites Service Prov'!C176</f>
        <v>Port au Prince</v>
      </c>
      <c r="F166" s="83" t="str">
        <f>'Spontaneous Sites Service Prov'!D176</f>
        <v>111-01</v>
      </c>
      <c r="G166" s="83" t="str">
        <f>'Spontaneous Sites Service Prov'!E176</f>
        <v>6e Turgeau</v>
      </c>
      <c r="H166" s="84">
        <f>'Spontaneous Sites Service Prov'!F176</f>
        <v>18.54041836</v>
      </c>
      <c r="I166" s="84">
        <f>'Spontaneous Sites Service Prov'!G176</f>
        <v>-72.3406341605</v>
      </c>
      <c r="J166" s="83" t="str">
        <f>'Spontaneous Sites Service Prov'!H176</f>
        <v>Hopital General</v>
      </c>
      <c r="K166" s="85">
        <f>'Spontaneous Sites Service Prov'!I176</f>
        <v>1000</v>
      </c>
      <c r="L166" s="85">
        <f>'Spontaneous Sites Service Prov'!J176</f>
        <v>200</v>
      </c>
      <c r="M166" s="164">
        <f>'Spontaneous Sites Service Prov'!K176</f>
        <v>0</v>
      </c>
    </row>
    <row r="167" spans="2:13" ht="18.75" customHeight="1">
      <c r="B167" s="163">
        <f>'Spontaneous Sites Service Prov'!A177</f>
        <v>169</v>
      </c>
      <c r="C167" s="83">
        <f>'Spontaneous Sites Service Prov'!B177</f>
        <v>111</v>
      </c>
      <c r="D167" s="83" t="s">
        <v>460</v>
      </c>
      <c r="E167" s="83" t="str">
        <f>'Spontaneous Sites Service Prov'!C177</f>
        <v>Port au Prince</v>
      </c>
      <c r="F167" s="83" t="str">
        <f>'Spontaneous Sites Service Prov'!D177</f>
        <v>111-01</v>
      </c>
      <c r="G167" s="83" t="str">
        <f>'Spontaneous Sites Service Prov'!E177</f>
        <v>6e Turgeau</v>
      </c>
      <c r="H167" s="84">
        <f>'Spontaneous Sites Service Prov'!F177</f>
        <v>18.5410997304</v>
      </c>
      <c r="I167" s="84">
        <f>'Spontaneous Sites Service Prov'!G177</f>
        <v>-72.3367137697</v>
      </c>
      <c r="J167" s="83" t="str">
        <f>'Spontaneous Sites Service Prov'!H177</f>
        <v>Champs Mars (amb. France)</v>
      </c>
      <c r="K167" s="85">
        <f>'Spontaneous Sites Service Prov'!I177</f>
        <v>16000</v>
      </c>
      <c r="L167" s="85">
        <f>'Spontaneous Sites Service Prov'!J177</f>
        <v>3200</v>
      </c>
      <c r="M167" s="164">
        <f>'Spontaneous Sites Service Prov'!K177</f>
        <v>0</v>
      </c>
    </row>
    <row r="168" spans="2:13" ht="18.75" customHeight="1">
      <c r="B168" s="163">
        <f>'Spontaneous Sites Service Prov'!A178</f>
        <v>170</v>
      </c>
      <c r="C168" s="83">
        <f>'Spontaneous Sites Service Prov'!B178</f>
        <v>111</v>
      </c>
      <c r="D168" s="83" t="s">
        <v>460</v>
      </c>
      <c r="E168" s="83" t="str">
        <f>'Spontaneous Sites Service Prov'!C178</f>
        <v>Port au Prince</v>
      </c>
      <c r="F168" s="83" t="str">
        <f>'Spontaneous Sites Service Prov'!D178</f>
        <v>111-01</v>
      </c>
      <c r="G168" s="83" t="str">
        <f>'Spontaneous Sites Service Prov'!E178</f>
        <v>6e Turgeau</v>
      </c>
      <c r="H168" s="84">
        <f>'Spontaneous Sites Service Prov'!F178</f>
        <v>18.5461087501</v>
      </c>
      <c r="I168" s="84">
        <f>'Spontaneous Sites Service Prov'!G178</f>
        <v>-72.33513345</v>
      </c>
      <c r="J168" s="83" t="str">
        <f>'Spontaneous Sites Service Prov'!H178</f>
        <v>terrain de foot pret du capitol</v>
      </c>
      <c r="K168" s="85">
        <f>'Spontaneous Sites Service Prov'!I178</f>
        <v>1000</v>
      </c>
      <c r="L168" s="85">
        <f>'Spontaneous Sites Service Prov'!J178</f>
        <v>200</v>
      </c>
      <c r="M168" s="164">
        <f>'Spontaneous Sites Service Prov'!K178</f>
        <v>0</v>
      </c>
    </row>
    <row r="169" spans="2:13" ht="18.75" customHeight="1">
      <c r="B169" s="163">
        <f>'Spontaneous Sites Service Prov'!A179</f>
        <v>171</v>
      </c>
      <c r="C169" s="83">
        <f>'Spontaneous Sites Service Prov'!B179</f>
        <v>111</v>
      </c>
      <c r="D169" s="83" t="s">
        <v>460</v>
      </c>
      <c r="E169" s="83" t="str">
        <f>'Spontaneous Sites Service Prov'!C179</f>
        <v>Port au Prince</v>
      </c>
      <c r="F169" s="83" t="str">
        <f>'Spontaneous Sites Service Prov'!D179</f>
        <v>111-01</v>
      </c>
      <c r="G169" s="83" t="str">
        <f>'Spontaneous Sites Service Prov'!E179</f>
        <v>6e Turgeau</v>
      </c>
      <c r="H169" s="84">
        <f>'Spontaneous Sites Service Prov'!F179</f>
        <v>18.5481040591</v>
      </c>
      <c r="I169" s="84">
        <f>'Spontaneous Sites Service Prov'!G179</f>
        <v>-72.3310281601</v>
      </c>
      <c r="J169" s="83" t="str">
        <f>'Spontaneous Sites Service Prov'!H179</f>
        <v>Ave. Poupelar zone Fort National</v>
      </c>
      <c r="K169" s="85">
        <f>'Spontaneous Sites Service Prov'!I179</f>
        <v>1000</v>
      </c>
      <c r="L169" s="85">
        <f>'Spontaneous Sites Service Prov'!J179</f>
        <v>200</v>
      </c>
      <c r="M169" s="164">
        <f>'Spontaneous Sites Service Prov'!K179</f>
        <v>0</v>
      </c>
    </row>
    <row r="170" spans="2:13" ht="18.75" customHeight="1">
      <c r="B170" s="163">
        <f>'Spontaneous Sites Service Prov'!A180</f>
        <v>172</v>
      </c>
      <c r="C170" s="83">
        <f>'Spontaneous Sites Service Prov'!B180</f>
        <v>111</v>
      </c>
      <c r="D170" s="83" t="s">
        <v>460</v>
      </c>
      <c r="E170" s="83" t="str">
        <f>'Spontaneous Sites Service Prov'!C180</f>
        <v>Port au Prince</v>
      </c>
      <c r="F170" s="83" t="str">
        <f>'Spontaneous Sites Service Prov'!D180</f>
        <v>111-01</v>
      </c>
      <c r="G170" s="83" t="str">
        <f>'Spontaneous Sites Service Prov'!E180</f>
        <v>6e Turgeau</v>
      </c>
      <c r="H170" s="84">
        <f>'Spontaneous Sites Service Prov'!F180</f>
        <v>18.5481967697</v>
      </c>
      <c r="I170" s="84">
        <f>'Spontaneous Sites Service Prov'!G180</f>
        <v>-72.3191561202</v>
      </c>
      <c r="J170" s="83" t="str">
        <f>'Spontaneous Sites Service Prov'!H180</f>
        <v>Nazon, zone Coquillo</v>
      </c>
      <c r="K170" s="85">
        <f>'Spontaneous Sites Service Prov'!I180</f>
        <v>2000</v>
      </c>
      <c r="L170" s="85">
        <f>'Spontaneous Sites Service Prov'!J180</f>
        <v>400</v>
      </c>
      <c r="M170" s="164">
        <f>'Spontaneous Sites Service Prov'!K180</f>
        <v>0</v>
      </c>
    </row>
    <row r="171" spans="2:13" ht="18.75" customHeight="1">
      <c r="B171" s="163">
        <f>'Spontaneous Sites Service Prov'!A181</f>
        <v>173</v>
      </c>
      <c r="C171" s="83">
        <f>'Spontaneous Sites Service Prov'!B181</f>
        <v>111</v>
      </c>
      <c r="D171" s="83" t="s">
        <v>460</v>
      </c>
      <c r="E171" s="83" t="str">
        <f>'Spontaneous Sites Service Prov'!C181</f>
        <v>Port au Prince</v>
      </c>
      <c r="F171" s="83" t="str">
        <f>'Spontaneous Sites Service Prov'!D181</f>
        <v>111-01</v>
      </c>
      <c r="G171" s="83" t="str">
        <f>'Spontaneous Sites Service Prov'!E181</f>
        <v>6e Turgeau</v>
      </c>
      <c r="H171" s="84">
        <f>'Spontaneous Sites Service Prov'!F181</f>
        <v>18.5497102004</v>
      </c>
      <c r="I171" s="84">
        <f>'Spontaneous Sites Service Prov'!G181</f>
        <v>-72.3397164204</v>
      </c>
      <c r="J171" s="83" t="str">
        <f>'Spontaneous Sites Service Prov'!H181</f>
        <v>En face Catedral (souer Bertha)</v>
      </c>
      <c r="K171" s="85">
        <f>'Spontaneous Sites Service Prov'!I181</f>
        <v>1000</v>
      </c>
      <c r="L171" s="85">
        <f>'Spontaneous Sites Service Prov'!J181</f>
        <v>200</v>
      </c>
      <c r="M171" s="164">
        <f>'Spontaneous Sites Service Prov'!K181</f>
        <v>0</v>
      </c>
    </row>
    <row r="172" spans="2:13" ht="18.75" customHeight="1">
      <c r="B172" s="163">
        <f>'Spontaneous Sites Service Prov'!A182</f>
        <v>174</v>
      </c>
      <c r="C172" s="83">
        <f>'Spontaneous Sites Service Prov'!B182</f>
        <v>111</v>
      </c>
      <c r="D172" s="83" t="s">
        <v>460</v>
      </c>
      <c r="E172" s="83" t="str">
        <f>'Spontaneous Sites Service Prov'!C182</f>
        <v>Port au Prince</v>
      </c>
      <c r="F172" s="83" t="str">
        <f>'Spontaneous Sites Service Prov'!D182</f>
        <v>111-01</v>
      </c>
      <c r="G172" s="83" t="str">
        <f>'Spontaneous Sites Service Prov'!E182</f>
        <v>6e Turgeau</v>
      </c>
      <c r="H172" s="84">
        <f>'Spontaneous Sites Service Prov'!F182</f>
        <v>18.5506272535</v>
      </c>
      <c r="I172" s="84">
        <f>'Spontaneous Sites Service Prov'!G182</f>
        <v>-72.3302556962</v>
      </c>
      <c r="J172" s="83" t="str">
        <f>'Spontaneous Sites Service Prov'!H182</f>
        <v>Rep d'Argentine, 1 Sans fil Rue</v>
      </c>
      <c r="K172" s="85">
        <f>'Spontaneous Sites Service Prov'!I182</f>
        <v>600</v>
      </c>
      <c r="L172" s="85">
        <f>'Spontaneous Sites Service Prov'!J182</f>
        <v>120</v>
      </c>
      <c r="M172" s="164">
        <f>'Spontaneous Sites Service Prov'!K182</f>
        <v>0</v>
      </c>
    </row>
    <row r="173" spans="2:13" ht="18.75" customHeight="1">
      <c r="B173" s="163">
        <f>'Spontaneous Sites Service Prov'!A183</f>
        <v>175</v>
      </c>
      <c r="C173" s="83">
        <f>'Spontaneous Sites Service Prov'!B183</f>
        <v>111</v>
      </c>
      <c r="D173" s="83" t="s">
        <v>460</v>
      </c>
      <c r="E173" s="83" t="str">
        <f>'Spontaneous Sites Service Prov'!C183</f>
        <v>Port au Prince</v>
      </c>
      <c r="F173" s="83" t="str">
        <f>'Spontaneous Sites Service Prov'!D183</f>
        <v>111-01</v>
      </c>
      <c r="G173" s="83" t="str">
        <f>'Spontaneous Sites Service Prov'!E183</f>
        <v>6e Turgeau</v>
      </c>
      <c r="H173" s="84">
        <f>'Spontaneous Sites Service Prov'!F183</f>
        <v>18.5519153998</v>
      </c>
      <c r="I173" s="84">
        <f>'Spontaneous Sites Service Prov'!G183</f>
        <v>-72.3378423998</v>
      </c>
      <c r="J173" s="83" t="str">
        <f>'Spontaneous Sites Service Prov'!H183</f>
        <v>Angle rue Monseigneur Guilloux et Macajoux, zone B</v>
      </c>
      <c r="K173" s="85">
        <f>'Spontaneous Sites Service Prov'!I183</f>
        <v>1000</v>
      </c>
      <c r="L173" s="85">
        <f>'Spontaneous Sites Service Prov'!J183</f>
        <v>200</v>
      </c>
      <c r="M173" s="164">
        <f>'Spontaneous Sites Service Prov'!K183</f>
        <v>0</v>
      </c>
    </row>
    <row r="174" spans="2:13" ht="18.75" customHeight="1">
      <c r="B174" s="163">
        <f>'Spontaneous Sites Service Prov'!A184</f>
        <v>176</v>
      </c>
      <c r="C174" s="83">
        <f>'Spontaneous Sites Service Prov'!B184</f>
        <v>111</v>
      </c>
      <c r="D174" s="83" t="s">
        <v>460</v>
      </c>
      <c r="E174" s="83" t="str">
        <f>'Spontaneous Sites Service Prov'!C184</f>
        <v>Port au Prince</v>
      </c>
      <c r="F174" s="83" t="str">
        <f>'Spontaneous Sites Service Prov'!D184</f>
        <v>111-01</v>
      </c>
      <c r="G174" s="83" t="str">
        <f>'Spontaneous Sites Service Prov'!E184</f>
        <v>6e Turgeau</v>
      </c>
      <c r="H174" s="84">
        <f>'Spontaneous Sites Service Prov'!F184</f>
        <v>18.5527284398</v>
      </c>
      <c r="I174" s="84">
        <f>'Spontaneous Sites Service Prov'!G184</f>
        <v>-72.3345215702</v>
      </c>
      <c r="J174" s="83" t="str">
        <f>'Spontaneous Sites Service Prov'!H184</f>
        <v>St Martin/Belair - Baz Cameroun et environs (est 1</v>
      </c>
      <c r="K174" s="85">
        <f>'Spontaneous Sites Service Prov'!I184</f>
        <v>1000</v>
      </c>
      <c r="L174" s="85">
        <f>'Spontaneous Sites Service Prov'!J184</f>
        <v>200</v>
      </c>
      <c r="M174" s="164">
        <f>'Spontaneous Sites Service Prov'!K184</f>
        <v>0</v>
      </c>
    </row>
    <row r="175" spans="2:13" ht="18.75" customHeight="1">
      <c r="B175" s="163">
        <f>'Spontaneous Sites Service Prov'!A185</f>
        <v>177</v>
      </c>
      <c r="C175" s="83">
        <f>'Spontaneous Sites Service Prov'!B185</f>
        <v>111</v>
      </c>
      <c r="D175" s="83" t="s">
        <v>460</v>
      </c>
      <c r="E175" s="83" t="str">
        <f>'Spontaneous Sites Service Prov'!C185</f>
        <v>Port au Prince</v>
      </c>
      <c r="F175" s="83" t="str">
        <f>'Spontaneous Sites Service Prov'!D185</f>
        <v>111-01</v>
      </c>
      <c r="G175" s="83" t="str">
        <f>'Spontaneous Sites Service Prov'!E185</f>
        <v>6e Turgeau</v>
      </c>
      <c r="H175" s="84">
        <f>'Spontaneous Sites Service Prov'!F185</f>
        <v>18.555358194</v>
      </c>
      <c r="I175" s="84">
        <f>'Spontaneous Sites Service Prov'!G185</f>
        <v>-72.3385890266</v>
      </c>
      <c r="J175" s="83" t="str">
        <f>'Spontaneous Sites Service Prov'!H185</f>
        <v>Asille Commnual Rue St Martin</v>
      </c>
      <c r="K175" s="85">
        <f>'Spontaneous Sites Service Prov'!I185</f>
        <v>300</v>
      </c>
      <c r="L175" s="85">
        <f>'Spontaneous Sites Service Prov'!J185</f>
        <v>60</v>
      </c>
      <c r="M175" s="164">
        <f>'Spontaneous Sites Service Prov'!K185</f>
        <v>0</v>
      </c>
    </row>
    <row r="176" spans="2:13" ht="18.75" customHeight="1">
      <c r="B176" s="163">
        <f>'Spontaneous Sites Service Prov'!A186</f>
        <v>178</v>
      </c>
      <c r="C176" s="83">
        <f>'Spontaneous Sites Service Prov'!B186</f>
        <v>111</v>
      </c>
      <c r="D176" s="83" t="s">
        <v>460</v>
      </c>
      <c r="E176" s="83" t="str">
        <f>'Spontaneous Sites Service Prov'!C186</f>
        <v>Port au Prince</v>
      </c>
      <c r="F176" s="83" t="str">
        <f>'Spontaneous Sites Service Prov'!D186</f>
        <v>111-01</v>
      </c>
      <c r="G176" s="83" t="str">
        <f>'Spontaneous Sites Service Prov'!E186</f>
        <v>6e Turgeau</v>
      </c>
      <c r="H176" s="84">
        <f>'Spontaneous Sites Service Prov'!F186</f>
        <v>18.557168241</v>
      </c>
      <c r="I176" s="84">
        <f>'Spontaneous Sites Service Prov'!G186</f>
        <v>-72.3382536587</v>
      </c>
      <c r="J176" s="83" t="str">
        <f>'Spontaneous Sites Service Prov'!H186</f>
        <v>Place de la Paix, Rue St Martin/Del Mar 2</v>
      </c>
      <c r="K176" s="85">
        <f>'Spontaneous Sites Service Prov'!I186</f>
        <v>2000</v>
      </c>
      <c r="L176" s="85">
        <f>'Spontaneous Sites Service Prov'!J186</f>
        <v>400</v>
      </c>
      <c r="M176" s="164">
        <f>'Spontaneous Sites Service Prov'!K186</f>
        <v>0</v>
      </c>
    </row>
    <row r="177" spans="2:13" ht="18.75" customHeight="1">
      <c r="B177" s="163">
        <f>'Spontaneous Sites Service Prov'!A187</f>
        <v>179</v>
      </c>
      <c r="C177" s="83">
        <f>'Spontaneous Sites Service Prov'!B187</f>
        <v>111</v>
      </c>
      <c r="D177" s="83" t="s">
        <v>460</v>
      </c>
      <c r="E177" s="83" t="str">
        <f>'Spontaneous Sites Service Prov'!C187</f>
        <v>Port au Prince</v>
      </c>
      <c r="F177" s="83" t="str">
        <f>'Spontaneous Sites Service Prov'!D187</f>
        <v>111-01</v>
      </c>
      <c r="G177" s="83" t="str">
        <f>'Spontaneous Sites Service Prov'!E187</f>
        <v>6e Turgeau</v>
      </c>
      <c r="H177" s="84">
        <f>'Spontaneous Sites Service Prov'!F187</f>
        <v>18.5575593544</v>
      </c>
      <c r="I177" s="84">
        <f>'Spontaneous Sites Service Prov'!G187</f>
        <v>-72.3389003811</v>
      </c>
      <c r="J177" s="83" t="str">
        <f>'Spontaneous Sites Service Prov'!H187</f>
        <v>Kay Nou, Grand Rue 67, Portail St Joseph</v>
      </c>
      <c r="K177" s="85">
        <f>'Spontaneous Sites Service Prov'!I187</f>
        <v>1600</v>
      </c>
      <c r="L177" s="85">
        <f>'Spontaneous Sites Service Prov'!J187</f>
        <v>320</v>
      </c>
      <c r="M177" s="164">
        <f>'Spontaneous Sites Service Prov'!K187</f>
        <v>0</v>
      </c>
    </row>
    <row r="178" spans="2:13" ht="18.75" customHeight="1">
      <c r="B178" s="163">
        <f>'Spontaneous Sites Service Prov'!A188</f>
        <v>180</v>
      </c>
      <c r="C178" s="83">
        <f>'Spontaneous Sites Service Prov'!B188</f>
        <v>111</v>
      </c>
      <c r="D178" s="83" t="s">
        <v>460</v>
      </c>
      <c r="E178" s="83" t="str">
        <f>'Spontaneous Sites Service Prov'!C188</f>
        <v>Port au Prince</v>
      </c>
      <c r="F178" s="83" t="str">
        <f>'Spontaneous Sites Service Prov'!D188</f>
        <v>111-01</v>
      </c>
      <c r="G178" s="83" t="str">
        <f>'Spontaneous Sites Service Prov'!E188</f>
        <v>6e Turgeau</v>
      </c>
      <c r="H178" s="84">
        <f>'Spontaneous Sites Service Prov'!F188</f>
        <v>0</v>
      </c>
      <c r="I178" s="84">
        <f>'Spontaneous Sites Service Prov'!G188</f>
        <v>0</v>
      </c>
      <c r="J178" s="83" t="str">
        <f>'Spontaneous Sites Service Prov'!H188</f>
        <v>Enface Institu Francais - juste apres TelecoRue Robin </v>
      </c>
      <c r="K178" s="85">
        <f>'Spontaneous Sites Service Prov'!I188</f>
        <v>60</v>
      </c>
      <c r="L178" s="85">
        <f>'Spontaneous Sites Service Prov'!J188</f>
        <v>12</v>
      </c>
      <c r="M178" s="164">
        <f>'Spontaneous Sites Service Prov'!K188</f>
        <v>0</v>
      </c>
    </row>
    <row r="179" spans="2:13" ht="18.75" customHeight="1">
      <c r="B179" s="163">
        <f>'Spontaneous Sites Service Prov'!A189</f>
        <v>181</v>
      </c>
      <c r="C179" s="83">
        <f>'Spontaneous Sites Service Prov'!B189</f>
        <v>111</v>
      </c>
      <c r="D179" s="83" t="s">
        <v>460</v>
      </c>
      <c r="E179" s="83" t="str">
        <f>'Spontaneous Sites Service Prov'!C189</f>
        <v>Port au Prince</v>
      </c>
      <c r="F179" s="83" t="str">
        <f>'Spontaneous Sites Service Prov'!D189</f>
        <v>111-02</v>
      </c>
      <c r="G179" s="83" t="str">
        <f>'Spontaneous Sites Service Prov'!E189</f>
        <v>7e Morne l'Hopital</v>
      </c>
      <c r="H179" s="84">
        <f>'Spontaneous Sites Service Prov'!F189</f>
        <v>18.52100034</v>
      </c>
      <c r="I179" s="84">
        <f>'Spontaneous Sites Service Prov'!G189</f>
        <v>-72.3458932196</v>
      </c>
      <c r="J179" s="83" t="str">
        <f>'Spontaneous Sites Service Prov'!H189</f>
        <v>Carrefour feuille Petite Savanne</v>
      </c>
      <c r="K179" s="85">
        <f>'Spontaneous Sites Service Prov'!I189</f>
        <v>5000</v>
      </c>
      <c r="L179" s="85">
        <f>'Spontaneous Sites Service Prov'!J189</f>
        <v>1000</v>
      </c>
      <c r="M179" s="164">
        <f>'Spontaneous Sites Service Prov'!K189</f>
        <v>0</v>
      </c>
    </row>
    <row r="180" spans="2:13" ht="18.75" customHeight="1">
      <c r="B180" s="163">
        <f>'Spontaneous Sites Service Prov'!A190</f>
        <v>182</v>
      </c>
      <c r="C180" s="83">
        <f>'Spontaneous Sites Service Prov'!B190</f>
        <v>111</v>
      </c>
      <c r="D180" s="83" t="s">
        <v>460</v>
      </c>
      <c r="E180" s="83" t="str">
        <f>'Spontaneous Sites Service Prov'!C190</f>
        <v>Port au Prince</v>
      </c>
      <c r="F180" s="83" t="str">
        <f>'Spontaneous Sites Service Prov'!D190</f>
        <v>111-02</v>
      </c>
      <c r="G180" s="83" t="str">
        <f>'Spontaneous Sites Service Prov'!E190</f>
        <v>7e Morne l'Hopital</v>
      </c>
      <c r="H180" s="84">
        <f>'Spontaneous Sites Service Prov'!F190</f>
        <v>18.5221490802</v>
      </c>
      <c r="I180" s="84">
        <f>'Spontaneous Sites Service Prov'!G190</f>
        <v>-72.3431198103</v>
      </c>
      <c r="J180" s="83" t="str">
        <f>'Spontaneous Sites Service Prov'!H190</f>
        <v>Carrefour Feuilles - Imp Eddy</v>
      </c>
      <c r="K180" s="85">
        <f>'Spontaneous Sites Service Prov'!I190</f>
        <v>10000</v>
      </c>
      <c r="L180" s="85">
        <f>'Spontaneous Sites Service Prov'!J190</f>
        <v>2000</v>
      </c>
      <c r="M180" s="164">
        <f>'Spontaneous Sites Service Prov'!K190</f>
        <v>0</v>
      </c>
    </row>
    <row r="181" spans="2:13" ht="18.75" customHeight="1">
      <c r="B181" s="163">
        <f>'Spontaneous Sites Service Prov'!A191</f>
        <v>183</v>
      </c>
      <c r="C181" s="83">
        <f>'Spontaneous Sites Service Prov'!B191</f>
        <v>111</v>
      </c>
      <c r="D181" s="83" t="s">
        <v>460</v>
      </c>
      <c r="E181" s="83" t="str">
        <f>'Spontaneous Sites Service Prov'!C191</f>
        <v>Port au Prince</v>
      </c>
      <c r="F181" s="83" t="str">
        <f>'Spontaneous Sites Service Prov'!D191</f>
        <v>111-02</v>
      </c>
      <c r="G181" s="83" t="str">
        <f>'Spontaneous Sites Service Prov'!E191</f>
        <v>7e Morne l'Hopital</v>
      </c>
      <c r="H181" s="84">
        <f>'Spontaneous Sites Service Prov'!F191</f>
        <v>18.5270395907</v>
      </c>
      <c r="I181" s="84">
        <f>'Spontaneous Sites Service Prov'!G191</f>
        <v>-72.3467959495</v>
      </c>
      <c r="J181" s="83" t="str">
        <f>'Spontaneous Sites Service Prov'!H191</f>
        <v>Carrefour feuille - Quartier Martineau</v>
      </c>
      <c r="K181" s="85">
        <f>'Spontaneous Sites Service Prov'!I191</f>
        <v>4000</v>
      </c>
      <c r="L181" s="85">
        <f>'Spontaneous Sites Service Prov'!J191</f>
        <v>800</v>
      </c>
      <c r="M181" s="164">
        <f>'Spontaneous Sites Service Prov'!K191</f>
        <v>0</v>
      </c>
    </row>
    <row r="182" spans="2:13" ht="18.75" customHeight="1">
      <c r="B182" s="163">
        <f>'Spontaneous Sites Service Prov'!A192</f>
        <v>184</v>
      </c>
      <c r="C182" s="83">
        <f>'Spontaneous Sites Service Prov'!B192</f>
        <v>111</v>
      </c>
      <c r="D182" s="83" t="s">
        <v>460</v>
      </c>
      <c r="E182" s="83" t="str">
        <f>'Spontaneous Sites Service Prov'!C192</f>
        <v>Port au Prince</v>
      </c>
      <c r="F182" s="83">
        <f>'Spontaneous Sites Service Prov'!D192</f>
        <v>0</v>
      </c>
      <c r="G182" s="83" t="str">
        <f>'Spontaneous Sites Service Prov'!E192</f>
        <v>Carrefour Feuilles, Martissant</v>
      </c>
      <c r="H182" s="84">
        <f>'Spontaneous Sites Service Prov'!F192</f>
        <v>0</v>
      </c>
      <c r="I182" s="84">
        <f>'Spontaneous Sites Service Prov'!G192</f>
        <v>0</v>
      </c>
      <c r="J182" s="83" t="str">
        <f>'Spontaneous Sites Service Prov'!H192</f>
        <v>Terrain Tizile</v>
      </c>
      <c r="K182" s="85">
        <f>'Spontaneous Sites Service Prov'!I192</f>
        <v>1200</v>
      </c>
      <c r="L182" s="85">
        <f>'Spontaneous Sites Service Prov'!J192</f>
        <v>200</v>
      </c>
      <c r="M182" s="164" t="str">
        <f>'Spontaneous Sites Service Prov'!K192</f>
        <v>ACF / Red Cross</v>
      </c>
    </row>
    <row r="183" spans="2:13" ht="18.75" customHeight="1">
      <c r="B183" s="163">
        <f>'Spontaneous Sites Service Prov'!A193</f>
        <v>185</v>
      </c>
      <c r="C183" s="83">
        <f>'Spontaneous Sites Service Prov'!B193</f>
        <v>111</v>
      </c>
      <c r="D183" s="83" t="s">
        <v>460</v>
      </c>
      <c r="E183" s="83" t="str">
        <f>'Spontaneous Sites Service Prov'!C193</f>
        <v>Port au Prince</v>
      </c>
      <c r="F183" s="83">
        <f>'Spontaneous Sites Service Prov'!D193</f>
        <v>0</v>
      </c>
      <c r="G183" s="83" t="str">
        <f>'Spontaneous Sites Service Prov'!E193</f>
        <v>Cite Okay</v>
      </c>
      <c r="H183" s="84">
        <f>'Spontaneous Sites Service Prov'!F193</f>
        <v>18.523483333333335</v>
      </c>
      <c r="I183" s="84">
        <f>'Spontaneous Sites Service Prov'!G193</f>
        <v>-72.34581666666666</v>
      </c>
      <c r="J183" s="83" t="str">
        <f>'Spontaneous Sites Service Prov'!H193</f>
        <v>Coeur Aimant de Jesus</v>
      </c>
      <c r="K183" s="85">
        <f>'Spontaneous Sites Service Prov'!I193</f>
        <v>500</v>
      </c>
      <c r="L183" s="85">
        <f>'Spontaneous Sites Service Prov'!J193</f>
        <v>83.33333333333333</v>
      </c>
      <c r="M183" s="164" t="str">
        <f>'Spontaneous Sites Service Prov'!K193</f>
        <v>Concern</v>
      </c>
    </row>
    <row r="184" spans="2:13" ht="18.75" customHeight="1">
      <c r="B184" s="163">
        <f>'Spontaneous Sites Service Prov'!A194</f>
        <v>186</v>
      </c>
      <c r="C184" s="83">
        <f>'Spontaneous Sites Service Prov'!B194</f>
        <v>111</v>
      </c>
      <c r="D184" s="83" t="s">
        <v>460</v>
      </c>
      <c r="E184" s="83" t="str">
        <f>'Spontaneous Sites Service Prov'!C194</f>
        <v>Port au Prince</v>
      </c>
      <c r="F184" s="83">
        <f>'Spontaneous Sites Service Prov'!D194</f>
        <v>0</v>
      </c>
      <c r="G184" s="83" t="str">
        <f>'Spontaneous Sites Service Prov'!E194</f>
        <v>Cite Okay</v>
      </c>
      <c r="H184" s="84">
        <f>'Spontaneous Sites Service Prov'!F194</f>
        <v>18.5564</v>
      </c>
      <c r="I184" s="84">
        <f>'Spontaneous Sites Service Prov'!G194</f>
        <v>-72.33393333333333</v>
      </c>
      <c r="J184" s="83" t="str">
        <f>'Spontaneous Sites Service Prov'!H194</f>
        <v>Martissant 17</v>
      </c>
      <c r="K184" s="85">
        <f>'Spontaneous Sites Service Prov'!I194</f>
        <v>0</v>
      </c>
      <c r="L184" s="85">
        <f>'Spontaneous Sites Service Prov'!J194</f>
        <v>0</v>
      </c>
      <c r="M184" s="164">
        <f>'Spontaneous Sites Service Prov'!K194</f>
        <v>0</v>
      </c>
    </row>
    <row r="185" spans="2:13" ht="18.75" customHeight="1">
      <c r="B185" s="163">
        <f>'Spontaneous Sites Service Prov'!A195</f>
        <v>187</v>
      </c>
      <c r="C185" s="83">
        <f>'Spontaneous Sites Service Prov'!B195</f>
        <v>111</v>
      </c>
      <c r="D185" s="83" t="s">
        <v>460</v>
      </c>
      <c r="E185" s="83" t="str">
        <f>'Spontaneous Sites Service Prov'!C195</f>
        <v>Port au Prince</v>
      </c>
      <c r="F185" s="83" t="str">
        <f>'Spontaneous Sites Service Prov'!D195</f>
        <v>111-03</v>
      </c>
      <c r="G185" s="83" t="str">
        <f>'Spontaneous Sites Service Prov'!E195</f>
        <v>Martissant</v>
      </c>
      <c r="H185" s="84">
        <f>'Spontaneous Sites Service Prov'!F195</f>
        <v>18.521516666666667</v>
      </c>
      <c r="I185" s="84">
        <f>'Spontaneous Sites Service Prov'!G195</f>
        <v>-72.35216666666666</v>
      </c>
      <c r="J185" s="83" t="str">
        <f>'Spontaneous Sites Service Prov'!H195</f>
        <v>Te Blanche, Bokalik, En face orphelinat, Imp Germain, FM Prolongé, Maranatha</v>
      </c>
      <c r="K185" s="85">
        <f>'Spontaneous Sites Service Prov'!I195</f>
        <v>5538</v>
      </c>
      <c r="L185" s="85">
        <f>'Spontaneous Sites Service Prov'!J195</f>
        <v>923</v>
      </c>
      <c r="M185" s="164" t="str">
        <f>'Spontaneous Sites Service Prov'!K195</f>
        <v>Concern</v>
      </c>
    </row>
    <row r="186" spans="2:13" ht="18.75" customHeight="1">
      <c r="B186" s="163">
        <f>'Spontaneous Sites Service Prov'!A196</f>
        <v>188</v>
      </c>
      <c r="C186" s="83">
        <f>'Spontaneous Sites Service Prov'!B196</f>
        <v>111</v>
      </c>
      <c r="D186" s="83" t="s">
        <v>460</v>
      </c>
      <c r="E186" s="83" t="str">
        <f>'Spontaneous Sites Service Prov'!C196</f>
        <v>Port au Prince</v>
      </c>
      <c r="F186" s="83" t="str">
        <f>'Spontaneous Sites Service Prov'!D196</f>
        <v>111-03</v>
      </c>
      <c r="G186" s="83" t="str">
        <f>'Spontaneous Sites Service Prov'!E196</f>
        <v>Martissant</v>
      </c>
      <c r="H186" s="84">
        <f>'Spontaneous Sites Service Prov'!F196</f>
        <v>18.52253333333333</v>
      </c>
      <c r="I186" s="84">
        <f>'Spontaneous Sites Service Prov'!G196</f>
        <v>-72.33871666666667</v>
      </c>
      <c r="J186" s="83" t="str">
        <f>'Spontaneous Sites Service Prov'!H196</f>
        <v>Terrain Miron</v>
      </c>
      <c r="K186" s="85">
        <f>'Spontaneous Sites Service Prov'!I196</f>
        <v>899</v>
      </c>
      <c r="L186" s="85">
        <f>'Spontaneous Sites Service Prov'!J196</f>
        <v>149.83333333333334</v>
      </c>
      <c r="M186" s="164" t="str">
        <f>'Spontaneous Sites Service Prov'!K196</f>
        <v>Concern</v>
      </c>
    </row>
    <row r="187" spans="2:13" ht="18.75" customHeight="1">
      <c r="B187" s="163">
        <f>'Spontaneous Sites Service Prov'!A197</f>
        <v>189</v>
      </c>
      <c r="C187" s="83">
        <f>'Spontaneous Sites Service Prov'!B197</f>
        <v>111</v>
      </c>
      <c r="D187" s="83" t="s">
        <v>460</v>
      </c>
      <c r="E187" s="83" t="str">
        <f>'Spontaneous Sites Service Prov'!C197</f>
        <v>Port au Prince</v>
      </c>
      <c r="F187" s="83" t="str">
        <f>'Spontaneous Sites Service Prov'!D197</f>
        <v>111-03</v>
      </c>
      <c r="G187" s="83" t="str">
        <f>'Spontaneous Sites Service Prov'!E197</f>
        <v>Martissant</v>
      </c>
      <c r="H187" s="84">
        <f>'Spontaneous Sites Service Prov'!F197</f>
        <v>18.52425</v>
      </c>
      <c r="I187" s="84">
        <f>'Spontaneous Sites Service Prov'!G197</f>
        <v>-72.337</v>
      </c>
      <c r="J187" s="83" t="str">
        <f>'Spontaneous Sites Service Prov'!H197</f>
        <v>Haut Sicot </v>
      </c>
      <c r="K187" s="85">
        <f>'Spontaneous Sites Service Prov'!I197</f>
        <v>899</v>
      </c>
      <c r="L187" s="85">
        <f>'Spontaneous Sites Service Prov'!J197</f>
        <v>149.83333333333334</v>
      </c>
      <c r="M187" s="164">
        <f>'Spontaneous Sites Service Prov'!K197</f>
        <v>0</v>
      </c>
    </row>
    <row r="188" spans="2:13" ht="18.75" customHeight="1">
      <c r="B188" s="163">
        <f>'Spontaneous Sites Service Prov'!A198</f>
        <v>190</v>
      </c>
      <c r="C188" s="83">
        <f>'Spontaneous Sites Service Prov'!B198</f>
        <v>111</v>
      </c>
      <c r="D188" s="83" t="s">
        <v>460</v>
      </c>
      <c r="E188" s="83" t="str">
        <f>'Spontaneous Sites Service Prov'!C198</f>
        <v>Port au Prince</v>
      </c>
      <c r="F188" s="83" t="str">
        <f>'Spontaneous Sites Service Prov'!D198</f>
        <v>111-03</v>
      </c>
      <c r="G188" s="83" t="str">
        <f>'Spontaneous Sites Service Prov'!E198</f>
        <v>Martissant</v>
      </c>
      <c r="H188" s="84">
        <f>'Spontaneous Sites Service Prov'!F198</f>
        <v>18.5245</v>
      </c>
      <c r="I188" s="84">
        <f>'Spontaneous Sites Service Prov'!G198</f>
        <v>-72.36715</v>
      </c>
      <c r="J188" s="83" t="str">
        <f>'Spontaneous Sites Service Prov'!H198</f>
        <v>Lakou Mango (pont Armand)</v>
      </c>
      <c r="K188" s="85">
        <f>'Spontaneous Sites Service Prov'!I198</f>
        <v>1985</v>
      </c>
      <c r="L188" s="85">
        <f>'Spontaneous Sites Service Prov'!J198</f>
        <v>330.8333333333333</v>
      </c>
      <c r="M188" s="164">
        <f>'Spontaneous Sites Service Prov'!K198</f>
        <v>0</v>
      </c>
    </row>
    <row r="189" spans="2:13" ht="18.75" customHeight="1">
      <c r="B189" s="163">
        <f>'Spontaneous Sites Service Prov'!A199</f>
        <v>191</v>
      </c>
      <c r="C189" s="83">
        <f>'Spontaneous Sites Service Prov'!B199</f>
        <v>111</v>
      </c>
      <c r="D189" s="83" t="s">
        <v>460</v>
      </c>
      <c r="E189" s="83" t="str">
        <f>'Spontaneous Sites Service Prov'!C199</f>
        <v>Port au Prince</v>
      </c>
      <c r="F189" s="83" t="str">
        <f>'Spontaneous Sites Service Prov'!D199</f>
        <v>111-03</v>
      </c>
      <c r="G189" s="83" t="str">
        <f>'Spontaneous Sites Service Prov'!E199</f>
        <v>Martissant</v>
      </c>
      <c r="H189" s="84">
        <f>'Spontaneous Sites Service Prov'!F199</f>
        <v>18.524816666666666</v>
      </c>
      <c r="I189" s="84">
        <f>'Spontaneous Sites Service Prov'!G199</f>
        <v>-72.33853333333333</v>
      </c>
      <c r="J189" s="83" t="str">
        <f>'Spontaneous Sites Service Prov'!H199</f>
        <v>Bas Sicot</v>
      </c>
      <c r="K189" s="85">
        <f>'Spontaneous Sites Service Prov'!I199</f>
        <v>973</v>
      </c>
      <c r="L189" s="85">
        <f>'Spontaneous Sites Service Prov'!J199</f>
        <v>162.16666666666666</v>
      </c>
      <c r="M189" s="164">
        <f>'Spontaneous Sites Service Prov'!K199</f>
        <v>0</v>
      </c>
    </row>
    <row r="190" spans="2:13" ht="18.75" customHeight="1">
      <c r="B190" s="163">
        <f>'Spontaneous Sites Service Prov'!A200</f>
        <v>192</v>
      </c>
      <c r="C190" s="83">
        <f>'Spontaneous Sites Service Prov'!B200</f>
        <v>111</v>
      </c>
      <c r="D190" s="83" t="s">
        <v>460</v>
      </c>
      <c r="E190" s="83" t="str">
        <f>'Spontaneous Sites Service Prov'!C200</f>
        <v>Port au Prince</v>
      </c>
      <c r="F190" s="83" t="str">
        <f>'Spontaneous Sites Service Prov'!D200</f>
        <v>111-03</v>
      </c>
      <c r="G190" s="83" t="str">
        <f>'Spontaneous Sites Service Prov'!E200</f>
        <v>Martissant</v>
      </c>
      <c r="H190" s="84">
        <f>'Spontaneous Sites Service Prov'!F200</f>
        <v>18.525483333333334</v>
      </c>
      <c r="I190" s="84">
        <f>'Spontaneous Sites Service Prov'!G200</f>
        <v>-72.33545</v>
      </c>
      <c r="J190" s="83" t="str">
        <f>'Spontaneous Sites Service Prov'!H200</f>
        <v>Terrain Kanpech/Campeche ( and CEEDH)</v>
      </c>
      <c r="K190" s="85">
        <f>'Spontaneous Sites Service Prov'!I200</f>
        <v>1525</v>
      </c>
      <c r="L190" s="85">
        <f>'Spontaneous Sites Service Prov'!J200</f>
        <v>254.16666666666666</v>
      </c>
      <c r="M190" s="164" t="str">
        <f>'Spontaneous Sites Service Prov'!K200</f>
        <v>Concern</v>
      </c>
    </row>
    <row r="191" spans="2:13" ht="18.75" customHeight="1">
      <c r="B191" s="163">
        <f>'Spontaneous Sites Service Prov'!A201</f>
        <v>193</v>
      </c>
      <c r="C191" s="83">
        <f>'Spontaneous Sites Service Prov'!B201</f>
        <v>111</v>
      </c>
      <c r="D191" s="83" t="s">
        <v>460</v>
      </c>
      <c r="E191" s="83" t="str">
        <f>'Spontaneous Sites Service Prov'!C201</f>
        <v>Port au Prince</v>
      </c>
      <c r="F191" s="83" t="str">
        <f>'Spontaneous Sites Service Prov'!D201</f>
        <v>111-03</v>
      </c>
      <c r="G191" s="83" t="str">
        <f>'Spontaneous Sites Service Prov'!E201</f>
        <v>Martissant</v>
      </c>
      <c r="H191" s="84">
        <f>'Spontaneous Sites Service Prov'!F201</f>
        <v>18.52705</v>
      </c>
      <c r="I191" s="84">
        <f>'Spontaneous Sites Service Prov'!G201</f>
        <v>-72.347</v>
      </c>
      <c r="J191" s="83" t="str">
        <f>'Spontaneous Sites Service Prov'!H201</f>
        <v>Terrain Bayejou/Parc Flamboyant</v>
      </c>
      <c r="K191" s="85">
        <f>'Spontaneous Sites Service Prov'!I201</f>
        <v>2500</v>
      </c>
      <c r="L191" s="85">
        <f>'Spontaneous Sites Service Prov'!J201</f>
        <v>416.6666666666667</v>
      </c>
      <c r="M191" s="164" t="str">
        <f>'Spontaneous Sites Service Prov'!K201</f>
        <v>Concern</v>
      </c>
    </row>
    <row r="192" spans="2:13" ht="18.75" customHeight="1">
      <c r="B192" s="163">
        <f>'Spontaneous Sites Service Prov'!A202</f>
        <v>194</v>
      </c>
      <c r="C192" s="83">
        <f>'Spontaneous Sites Service Prov'!B202</f>
        <v>111</v>
      </c>
      <c r="D192" s="83" t="s">
        <v>460</v>
      </c>
      <c r="E192" s="83" t="str">
        <f>'Spontaneous Sites Service Prov'!C202</f>
        <v>Port au Prince</v>
      </c>
      <c r="F192" s="83" t="str">
        <f>'Spontaneous Sites Service Prov'!D202</f>
        <v>111-03</v>
      </c>
      <c r="G192" s="83" t="str">
        <f>'Spontaneous Sites Service Prov'!E202</f>
        <v>Martissant</v>
      </c>
      <c r="H192" s="84">
        <f>'Spontaneous Sites Service Prov'!F202</f>
        <v>18.532083333333333</v>
      </c>
      <c r="I192" s="84">
        <f>'Spontaneous Sites Service Prov'!G202</f>
        <v>-72.35561666666666</v>
      </c>
      <c r="J192" s="83" t="str">
        <f>'Spontaneous Sites Service Prov'!H202</f>
        <v>Eglise Sainte Bernadette (and Centre d'Application and École Perou)</v>
      </c>
      <c r="K192" s="85">
        <f>'Spontaneous Sites Service Prov'!I202</f>
        <v>1845</v>
      </c>
      <c r="L192" s="85">
        <f>'Spontaneous Sites Service Prov'!J202</f>
        <v>307.5</v>
      </c>
      <c r="M192" s="164" t="str">
        <f>'Spontaneous Sites Service Prov'!K202</f>
        <v>Concern</v>
      </c>
    </row>
    <row r="193" spans="2:13" ht="38.25">
      <c r="B193" s="163">
        <f>'Spontaneous Sites Service Prov'!A203</f>
        <v>195</v>
      </c>
      <c r="C193" s="83">
        <f>'Spontaneous Sites Service Prov'!B203</f>
        <v>111</v>
      </c>
      <c r="D193" s="83" t="s">
        <v>460</v>
      </c>
      <c r="E193" s="83" t="str">
        <f>'Spontaneous Sites Service Prov'!C203</f>
        <v>Port au Prince</v>
      </c>
      <c r="F193" s="83" t="str">
        <f>'Spontaneous Sites Service Prov'!D203</f>
        <v>111-03</v>
      </c>
      <c r="G193" s="83" t="str">
        <f>'Spontaneous Sites Service Prov'!E203</f>
        <v>Martissant</v>
      </c>
      <c r="H193" s="84">
        <f>'Spontaneous Sites Service Prov'!F203</f>
        <v>18.5564</v>
      </c>
      <c r="I193" s="84">
        <f>'Spontaneous Sites Service Prov'!G203</f>
        <v>-72.33393333333333</v>
      </c>
      <c r="J193" s="83" t="str">
        <f>'Spontaneous Sites Service Prov'!H203</f>
        <v>Terrain Bo Gagè</v>
      </c>
      <c r="K193" s="85">
        <f>'Spontaneous Sites Service Prov'!I203</f>
        <v>0</v>
      </c>
      <c r="L193" s="85">
        <f>'Spontaneous Sites Service Prov'!J203</f>
        <v>0</v>
      </c>
      <c r="M193" s="164">
        <f>'Spontaneous Sites Service Prov'!K203</f>
        <v>0</v>
      </c>
    </row>
    <row r="194" spans="2:13" ht="18.75" customHeight="1">
      <c r="B194" s="163">
        <f>'Spontaneous Sites Service Prov'!A204</f>
        <v>196</v>
      </c>
      <c r="C194" s="83">
        <f>'Spontaneous Sites Service Prov'!B204</f>
        <v>111</v>
      </c>
      <c r="D194" s="83" t="s">
        <v>460</v>
      </c>
      <c r="E194" s="83" t="str">
        <f>'Spontaneous Sites Service Prov'!C204</f>
        <v>Port au Prince</v>
      </c>
      <c r="F194" s="83" t="str">
        <f>'Spontaneous Sites Service Prov'!D204</f>
        <v>111-03</v>
      </c>
      <c r="G194" s="83" t="str">
        <f>'Spontaneous Sites Service Prov'!E204</f>
        <v>Martissant</v>
      </c>
      <c r="H194" s="84">
        <f>'Spontaneous Sites Service Prov'!F204</f>
        <v>18.5564</v>
      </c>
      <c r="I194" s="84">
        <f>'Spontaneous Sites Service Prov'!G204</f>
        <v>-72.33393333333333</v>
      </c>
      <c r="J194" s="83" t="str">
        <f>'Spontaneous Sites Service Prov'!H204</f>
        <v>Parc Saieh</v>
      </c>
      <c r="K194" s="85">
        <f>'Spontaneous Sites Service Prov'!I204</f>
        <v>0</v>
      </c>
      <c r="L194" s="85">
        <f>'Spontaneous Sites Service Prov'!J204</f>
        <v>0</v>
      </c>
      <c r="M194" s="164" t="str">
        <f>'Spontaneous Sites Service Prov'!K204</f>
        <v>Save the Children</v>
      </c>
    </row>
    <row r="195" spans="2:13" ht="18.75" customHeight="1">
      <c r="B195" s="163">
        <f>'Spontaneous Sites Service Prov'!A205</f>
        <v>197</v>
      </c>
      <c r="C195" s="83">
        <f>'Spontaneous Sites Service Prov'!B205</f>
        <v>111</v>
      </c>
      <c r="D195" s="83" t="s">
        <v>460</v>
      </c>
      <c r="E195" s="83" t="str">
        <f>'Spontaneous Sites Service Prov'!C205</f>
        <v>Port au Prince</v>
      </c>
      <c r="F195" s="83" t="str">
        <f>'Spontaneous Sites Service Prov'!D205</f>
        <v>111-03</v>
      </c>
      <c r="G195" s="83" t="str">
        <f>'Spontaneous Sites Service Prov'!E205</f>
        <v>Martissant</v>
      </c>
      <c r="H195" s="84">
        <f>'Spontaneous Sites Service Prov'!F205</f>
        <v>18.5564</v>
      </c>
      <c r="I195" s="84">
        <f>'Spontaneous Sites Service Prov'!G205</f>
        <v>-72.33393333333333</v>
      </c>
      <c r="J195" s="83" t="str">
        <f>'Spontaneous Sites Service Prov'!H205</f>
        <v>Kay Kiben</v>
      </c>
      <c r="K195" s="85">
        <f>'Spontaneous Sites Service Prov'!I205</f>
        <v>0</v>
      </c>
      <c r="L195" s="85">
        <f>'Spontaneous Sites Service Prov'!J205</f>
        <v>0</v>
      </c>
      <c r="M195" s="164">
        <f>'Spontaneous Sites Service Prov'!K205</f>
        <v>0</v>
      </c>
    </row>
    <row r="196" spans="2:13" ht="18.75" customHeight="1">
      <c r="B196" s="163">
        <f>'Spontaneous Sites Service Prov'!A206</f>
        <v>198</v>
      </c>
      <c r="C196" s="83">
        <f>'Spontaneous Sites Service Prov'!B206</f>
        <v>111</v>
      </c>
      <c r="D196" s="83" t="s">
        <v>460</v>
      </c>
      <c r="E196" s="83" t="str">
        <f>'Spontaneous Sites Service Prov'!C206</f>
        <v>Port au Prince</v>
      </c>
      <c r="F196" s="83" t="str">
        <f>'Spontaneous Sites Service Prov'!D206</f>
        <v>111-03</v>
      </c>
      <c r="G196" s="83" t="str">
        <f>'Spontaneous Sites Service Prov'!E206</f>
        <v>Martissant</v>
      </c>
      <c r="H196" s="84">
        <f>'Spontaneous Sites Service Prov'!F206</f>
        <v>18.5564</v>
      </c>
      <c r="I196" s="84">
        <f>'Spontaneous Sites Service Prov'!G206</f>
        <v>-72.33393333333333</v>
      </c>
      <c r="J196" s="83" t="str">
        <f>'Spontaneous Sites Service Prov'!H206</f>
        <v>Venus</v>
      </c>
      <c r="K196" s="85">
        <f>'Spontaneous Sites Service Prov'!I206</f>
        <v>0</v>
      </c>
      <c r="L196" s="85">
        <f>'Spontaneous Sites Service Prov'!J206</f>
        <v>0</v>
      </c>
      <c r="M196" s="164">
        <f>'Spontaneous Sites Service Prov'!K206</f>
        <v>0</v>
      </c>
    </row>
    <row r="197" spans="2:13" ht="18.75" customHeight="1">
      <c r="B197" s="163">
        <f>'Spontaneous Sites Service Prov'!A207</f>
        <v>199</v>
      </c>
      <c r="C197" s="83">
        <f>'Spontaneous Sites Service Prov'!B207</f>
        <v>111</v>
      </c>
      <c r="D197" s="83" t="s">
        <v>460</v>
      </c>
      <c r="E197" s="83" t="str">
        <f>'Spontaneous Sites Service Prov'!C207</f>
        <v>Port au Prince</v>
      </c>
      <c r="F197" s="83" t="str">
        <f>'Spontaneous Sites Service Prov'!D207</f>
        <v>111-03</v>
      </c>
      <c r="G197" s="83" t="str">
        <f>'Spontaneous Sites Service Prov'!E207</f>
        <v>Martissant</v>
      </c>
      <c r="H197" s="84">
        <f>'Spontaneous Sites Service Prov'!F207</f>
        <v>18.5564</v>
      </c>
      <c r="I197" s="84">
        <f>'Spontaneous Sites Service Prov'!G207</f>
        <v>-72.33393333333333</v>
      </c>
      <c r="J197" s="83" t="str">
        <f>'Spontaneous Sites Service Prov'!H207</f>
        <v>Bien Aimé</v>
      </c>
      <c r="K197" s="85">
        <f>'Spontaneous Sites Service Prov'!I207</f>
        <v>0</v>
      </c>
      <c r="L197" s="85">
        <f>'Spontaneous Sites Service Prov'!J207</f>
        <v>0</v>
      </c>
      <c r="M197" s="164">
        <f>'Spontaneous Sites Service Prov'!K207</f>
        <v>0</v>
      </c>
    </row>
    <row r="198" spans="2:13" ht="18.75" customHeight="1">
      <c r="B198" s="163">
        <f>'Spontaneous Sites Service Prov'!A208</f>
        <v>200</v>
      </c>
      <c r="C198" s="83">
        <f>'Spontaneous Sites Service Prov'!B208</f>
        <v>111</v>
      </c>
      <c r="D198" s="83" t="s">
        <v>460</v>
      </c>
      <c r="E198" s="83" t="str">
        <f>'Spontaneous Sites Service Prov'!C208</f>
        <v>Port au Prince</v>
      </c>
      <c r="F198" s="83" t="str">
        <f>'Spontaneous Sites Service Prov'!D208</f>
        <v>111-03</v>
      </c>
      <c r="G198" s="83" t="str">
        <f>'Spontaneous Sites Service Prov'!E208</f>
        <v>Martissant</v>
      </c>
      <c r="H198" s="84">
        <f>'Spontaneous Sites Service Prov'!F208</f>
        <v>18.5564</v>
      </c>
      <c r="I198" s="84">
        <f>'Spontaneous Sites Service Prov'!G208</f>
        <v>-72.33393333333333</v>
      </c>
      <c r="J198" s="83" t="str">
        <f>'Spontaneous Sites Service Prov'!H208</f>
        <v>Ecole Mixe Goland</v>
      </c>
      <c r="K198" s="85">
        <f>'Spontaneous Sites Service Prov'!I208</f>
        <v>0</v>
      </c>
      <c r="L198" s="85">
        <f>'Spontaneous Sites Service Prov'!J208</f>
        <v>0</v>
      </c>
      <c r="M198" s="164">
        <f>'Spontaneous Sites Service Prov'!K208</f>
        <v>0</v>
      </c>
    </row>
    <row r="199" spans="2:13" ht="18.75" customHeight="1">
      <c r="B199" s="163">
        <f>'Spontaneous Sites Service Prov'!A209</f>
        <v>201</v>
      </c>
      <c r="C199" s="83">
        <f>'Spontaneous Sites Service Prov'!B209</f>
        <v>111</v>
      </c>
      <c r="D199" s="83" t="s">
        <v>460</v>
      </c>
      <c r="E199" s="83" t="str">
        <f>'Spontaneous Sites Service Prov'!C209</f>
        <v>Port au Prince</v>
      </c>
      <c r="F199" s="83" t="str">
        <f>'Spontaneous Sites Service Prov'!D209</f>
        <v>111-03</v>
      </c>
      <c r="G199" s="83" t="str">
        <f>'Spontaneous Sites Service Prov'!E209</f>
        <v>Martissant</v>
      </c>
      <c r="H199" s="84">
        <f>'Spontaneous Sites Service Prov'!F209</f>
        <v>18.5564</v>
      </c>
      <c r="I199" s="84">
        <f>'Spontaneous Sites Service Prov'!G209</f>
        <v>-72.33393333333333</v>
      </c>
      <c r="J199" s="83" t="str">
        <f>'Spontaneous Sites Service Prov'!H209</f>
        <v>Impasse Trankil  - Martissant ou bien Bolosse</v>
      </c>
      <c r="K199" s="85">
        <f>'Spontaneous Sites Service Prov'!I209</f>
        <v>0</v>
      </c>
      <c r="L199" s="85">
        <f>'Spontaneous Sites Service Prov'!J209</f>
        <v>0</v>
      </c>
      <c r="M199" s="164">
        <f>'Spontaneous Sites Service Prov'!K209</f>
        <v>0</v>
      </c>
    </row>
    <row r="200" spans="2:13" ht="38.25">
      <c r="B200" s="163">
        <f>'Spontaneous Sites Service Prov'!A210</f>
        <v>202</v>
      </c>
      <c r="C200" s="83">
        <f>'Spontaneous Sites Service Prov'!B210</f>
        <v>111</v>
      </c>
      <c r="D200" s="83" t="s">
        <v>460</v>
      </c>
      <c r="E200" s="83" t="str">
        <f>'Spontaneous Sites Service Prov'!C210</f>
        <v>Port au Prince</v>
      </c>
      <c r="F200" s="83" t="str">
        <f>'Spontaneous Sites Service Prov'!D210</f>
        <v>111-03</v>
      </c>
      <c r="G200" s="83" t="str">
        <f>'Spontaneous Sites Service Prov'!E210</f>
        <v>Martissant</v>
      </c>
      <c r="H200" s="84">
        <f>'Spontaneous Sites Service Prov'!F210</f>
        <v>18.5564</v>
      </c>
      <c r="I200" s="84">
        <f>'Spontaneous Sites Service Prov'!G210</f>
        <v>-72.33393333333333</v>
      </c>
      <c r="J200" s="83" t="str">
        <f>'Spontaneous Sites Service Prov'!H210</f>
        <v>Eglise Théophile</v>
      </c>
      <c r="K200" s="85">
        <f>'Spontaneous Sites Service Prov'!I210</f>
        <v>0</v>
      </c>
      <c r="L200" s="85">
        <f>'Spontaneous Sites Service Prov'!J210</f>
        <v>0</v>
      </c>
      <c r="M200" s="164" t="str">
        <f>'Spontaneous Sites Service Prov'!K210</f>
        <v>Premiere Urgence</v>
      </c>
    </row>
    <row r="201" spans="2:13" ht="18.75" customHeight="1">
      <c r="B201" s="163">
        <f>'Spontaneous Sites Service Prov'!A211</f>
        <v>203</v>
      </c>
      <c r="C201" s="83">
        <f>'Spontaneous Sites Service Prov'!B211</f>
        <v>111</v>
      </c>
      <c r="D201" s="83" t="s">
        <v>460</v>
      </c>
      <c r="E201" s="83" t="str">
        <f>'Spontaneous Sites Service Prov'!C211</f>
        <v>Port au Prince</v>
      </c>
      <c r="F201" s="83" t="str">
        <f>'Spontaneous Sites Service Prov'!D211</f>
        <v>111-03</v>
      </c>
      <c r="G201" s="83" t="str">
        <f>'Spontaneous Sites Service Prov'!E211</f>
        <v>Martissant</v>
      </c>
      <c r="H201" s="84">
        <f>'Spontaneous Sites Service Prov'!F211</f>
        <v>18.5564</v>
      </c>
      <c r="I201" s="84">
        <f>'Spontaneous Sites Service Prov'!G211</f>
        <v>-72.33393333333333</v>
      </c>
      <c r="J201" s="83" t="str">
        <f>'Spontaneous Sites Service Prov'!H211</f>
        <v>Kay EDH</v>
      </c>
      <c r="K201" s="85">
        <f>'Spontaneous Sites Service Prov'!I211</f>
        <v>0</v>
      </c>
      <c r="L201" s="85">
        <f>'Spontaneous Sites Service Prov'!J211</f>
        <v>0</v>
      </c>
      <c r="M201" s="164">
        <f>'Spontaneous Sites Service Prov'!K211</f>
        <v>0</v>
      </c>
    </row>
    <row r="202" spans="2:13" ht="18.75" customHeight="1">
      <c r="B202" s="163">
        <f>'Spontaneous Sites Service Prov'!A212</f>
        <v>204</v>
      </c>
      <c r="C202" s="83">
        <f>'Spontaneous Sites Service Prov'!B212</f>
        <v>111</v>
      </c>
      <c r="D202" s="83" t="s">
        <v>460</v>
      </c>
      <c r="E202" s="83" t="str">
        <f>'Spontaneous Sites Service Prov'!C212</f>
        <v>Port au Prince</v>
      </c>
      <c r="F202" s="83" t="str">
        <f>'Spontaneous Sites Service Prov'!D212</f>
        <v>111-03</v>
      </c>
      <c r="G202" s="83" t="str">
        <f>'Spontaneous Sites Service Prov'!E212</f>
        <v>Martissant</v>
      </c>
      <c r="H202" s="84">
        <f>'Spontaneous Sites Service Prov'!F212</f>
        <v>18.5564</v>
      </c>
      <c r="I202" s="84">
        <f>'Spontaneous Sites Service Prov'!G212</f>
        <v>-72.33393333333333</v>
      </c>
      <c r="J202" s="83" t="str">
        <f>'Spontaneous Sites Service Prov'!H212</f>
        <v>Nan do Tipòs la</v>
      </c>
      <c r="K202" s="85">
        <f>'Spontaneous Sites Service Prov'!I212</f>
        <v>0</v>
      </c>
      <c r="L202" s="85">
        <f>'Spontaneous Sites Service Prov'!J212</f>
        <v>0</v>
      </c>
      <c r="M202" s="164">
        <f>'Spontaneous Sites Service Prov'!K212</f>
        <v>0</v>
      </c>
    </row>
    <row r="203" spans="2:13" ht="18.75" customHeight="1">
      <c r="B203" s="163">
        <f>'Spontaneous Sites Service Prov'!A213</f>
        <v>205</v>
      </c>
      <c r="C203" s="83">
        <f>'Spontaneous Sites Service Prov'!B213</f>
        <v>111</v>
      </c>
      <c r="D203" s="83" t="s">
        <v>460</v>
      </c>
      <c r="E203" s="83" t="str">
        <f>'Spontaneous Sites Service Prov'!C213</f>
        <v>Port au Prince</v>
      </c>
      <c r="F203" s="83" t="str">
        <f>'Spontaneous Sites Service Prov'!D213</f>
        <v>111-03</v>
      </c>
      <c r="G203" s="83" t="str">
        <f>'Spontaneous Sites Service Prov'!E213</f>
        <v>Martissant</v>
      </c>
      <c r="H203" s="84">
        <f>'Spontaneous Sites Service Prov'!F213</f>
        <v>18.5564</v>
      </c>
      <c r="I203" s="84">
        <f>'Spontaneous Sites Service Prov'!G213</f>
        <v>-72.33393333333333</v>
      </c>
      <c r="J203" s="83" t="str">
        <f>'Spontaneous Sites Service Prov'!H213</f>
        <v>Villa Tanpèt </v>
      </c>
      <c r="K203" s="85">
        <f>'Spontaneous Sites Service Prov'!I213</f>
        <v>0</v>
      </c>
      <c r="L203" s="85">
        <f>'Spontaneous Sites Service Prov'!J213</f>
        <v>0</v>
      </c>
      <c r="M203" s="164">
        <f>'Spontaneous Sites Service Prov'!K213</f>
        <v>0</v>
      </c>
    </row>
    <row r="204" spans="2:13" ht="18.75" customHeight="1">
      <c r="B204" s="163">
        <f>'Spontaneous Sites Service Prov'!A214</f>
        <v>206</v>
      </c>
      <c r="C204" s="83">
        <f>'Spontaneous Sites Service Prov'!B214</f>
        <v>111</v>
      </c>
      <c r="D204" s="83" t="s">
        <v>460</v>
      </c>
      <c r="E204" s="83" t="str">
        <f>'Spontaneous Sites Service Prov'!C214</f>
        <v>Port au Prince</v>
      </c>
      <c r="F204" s="83" t="str">
        <f>'Spontaneous Sites Service Prov'!D214</f>
        <v>111-03</v>
      </c>
      <c r="G204" s="83" t="str">
        <f>'Spontaneous Sites Service Prov'!E214</f>
        <v>Martissant</v>
      </c>
      <c r="H204" s="84">
        <f>'Spontaneous Sites Service Prov'!F214</f>
        <v>18.5564</v>
      </c>
      <c r="I204" s="84">
        <f>'Spontaneous Sites Service Prov'!G214</f>
        <v>-72.33393333333333</v>
      </c>
      <c r="J204" s="83" t="str">
        <f>'Spontaneous Sites Service Prov'!H214</f>
        <v>Kay Magaret (Cité de l'Eternel) </v>
      </c>
      <c r="K204" s="85">
        <f>'Spontaneous Sites Service Prov'!I214</f>
        <v>0</v>
      </c>
      <c r="L204" s="85">
        <f>'Spontaneous Sites Service Prov'!J214</f>
        <v>0</v>
      </c>
      <c r="M204" s="164">
        <f>'Spontaneous Sites Service Prov'!K214</f>
        <v>0</v>
      </c>
    </row>
    <row r="205" spans="2:13" ht="18.75" customHeight="1">
      <c r="B205" s="163">
        <f>'Spontaneous Sites Service Prov'!A215</f>
        <v>207</v>
      </c>
      <c r="C205" s="83">
        <f>'Spontaneous Sites Service Prov'!B215</f>
        <v>111</v>
      </c>
      <c r="D205" s="83" t="s">
        <v>460</v>
      </c>
      <c r="E205" s="83" t="str">
        <f>'Spontaneous Sites Service Prov'!C215</f>
        <v>Port au Prince</v>
      </c>
      <c r="F205" s="83" t="str">
        <f>'Spontaneous Sites Service Prov'!D215</f>
        <v>111-03</v>
      </c>
      <c r="G205" s="83" t="str">
        <f>'Spontaneous Sites Service Prov'!E215</f>
        <v>Martissant</v>
      </c>
      <c r="H205" s="84">
        <f>'Spontaneous Sites Service Prov'!F215</f>
        <v>18.5564</v>
      </c>
      <c r="I205" s="84">
        <f>'Spontaneous Sites Service Prov'!G215</f>
        <v>-72.33393333333333</v>
      </c>
      <c r="J205" s="83" t="str">
        <f>'Spontaneous Sites Service Prov'!H215</f>
        <v>Martissant 7 Kleri</v>
      </c>
      <c r="K205" s="85">
        <f>'Spontaneous Sites Service Prov'!I215</f>
        <v>0</v>
      </c>
      <c r="L205" s="85">
        <f>'Spontaneous Sites Service Prov'!J215</f>
        <v>0</v>
      </c>
      <c r="M205" s="164">
        <f>'Spontaneous Sites Service Prov'!K215</f>
        <v>0</v>
      </c>
    </row>
    <row r="206" spans="2:13" ht="18.75" customHeight="1">
      <c r="B206" s="163">
        <f>'Spontaneous Sites Service Prov'!A216</f>
        <v>208</v>
      </c>
      <c r="C206" s="83">
        <f>'Spontaneous Sites Service Prov'!B216</f>
        <v>111</v>
      </c>
      <c r="D206" s="83" t="s">
        <v>460</v>
      </c>
      <c r="E206" s="83" t="str">
        <f>'Spontaneous Sites Service Prov'!C216</f>
        <v>Port au Prince</v>
      </c>
      <c r="F206" s="83" t="str">
        <f>'Spontaneous Sites Service Prov'!D216</f>
        <v>111-03</v>
      </c>
      <c r="G206" s="83" t="str">
        <f>'Spontaneous Sites Service Prov'!E216</f>
        <v>Martissant</v>
      </c>
      <c r="H206" s="84">
        <f>'Spontaneous Sites Service Prov'!F216</f>
        <v>18.5564</v>
      </c>
      <c r="I206" s="84">
        <f>'Spontaneous Sites Service Prov'!G216</f>
        <v>-72.33393333333333</v>
      </c>
      <c r="J206" s="83" t="str">
        <f>'Spontaneous Sites Service Prov'!H216</f>
        <v>Martissant 23/21/19/11 Litoral</v>
      </c>
      <c r="K206" s="85">
        <f>'Spontaneous Sites Service Prov'!I216</f>
        <v>0</v>
      </c>
      <c r="L206" s="85">
        <f>'Spontaneous Sites Service Prov'!J216</f>
        <v>0</v>
      </c>
      <c r="M206" s="164">
        <f>'Spontaneous Sites Service Prov'!K216</f>
        <v>0</v>
      </c>
    </row>
    <row r="207" spans="2:13" ht="18.75" customHeight="1">
      <c r="B207" s="163">
        <f>'Spontaneous Sites Service Prov'!A217</f>
        <v>209</v>
      </c>
      <c r="C207" s="83">
        <f>'Spontaneous Sites Service Prov'!B217</f>
        <v>111</v>
      </c>
      <c r="D207" s="83" t="s">
        <v>460</v>
      </c>
      <c r="E207" s="83" t="str">
        <f>'Spontaneous Sites Service Prov'!C217</f>
        <v>Port au Prince</v>
      </c>
      <c r="F207" s="83" t="str">
        <f>'Spontaneous Sites Service Prov'!D217</f>
        <v>111-03</v>
      </c>
      <c r="G207" s="83" t="str">
        <f>'Spontaneous Sites Service Prov'!E217</f>
        <v>Martissant</v>
      </c>
      <c r="H207" s="84">
        <f>'Spontaneous Sites Service Prov'!F217</f>
        <v>18.5564</v>
      </c>
      <c r="I207" s="84">
        <f>'Spontaneous Sites Service Prov'!G217</f>
        <v>-72.33393333333333</v>
      </c>
      <c r="J207" s="83" t="str">
        <f>'Spontaneous Sites Service Prov'!H217</f>
        <v>Martissant 6 / 3 Riyel litoral</v>
      </c>
      <c r="K207" s="85">
        <f>'Spontaneous Sites Service Prov'!I217</f>
        <v>0</v>
      </c>
      <c r="L207" s="85">
        <f>'Spontaneous Sites Service Prov'!J217</f>
        <v>0</v>
      </c>
      <c r="M207" s="164">
        <f>'Spontaneous Sites Service Prov'!K217</f>
        <v>0</v>
      </c>
    </row>
    <row r="208" spans="2:13" ht="18.75" customHeight="1">
      <c r="B208" s="163">
        <f>'Spontaneous Sites Service Prov'!A218</f>
        <v>210</v>
      </c>
      <c r="C208" s="83">
        <f>'Spontaneous Sites Service Prov'!B218</f>
        <v>111</v>
      </c>
      <c r="D208" s="83" t="s">
        <v>460</v>
      </c>
      <c r="E208" s="83" t="str">
        <f>'Spontaneous Sites Service Prov'!C218</f>
        <v>Port au Prince</v>
      </c>
      <c r="F208" s="83" t="str">
        <f>'Spontaneous Sites Service Prov'!D218</f>
        <v>111-03</v>
      </c>
      <c r="G208" s="83" t="str">
        <f>'Spontaneous Sites Service Prov'!E218</f>
        <v>Martissant</v>
      </c>
      <c r="H208" s="84">
        <f>'Spontaneous Sites Service Prov'!F218</f>
        <v>18.5564</v>
      </c>
      <c r="I208" s="84">
        <f>'Spontaneous Sites Service Prov'!G218</f>
        <v>-72.33393333333333</v>
      </c>
      <c r="J208" s="83" t="str">
        <f>'Spontaneous Sites Service Prov'!H218</f>
        <v>Martissant 2 a</v>
      </c>
      <c r="K208" s="85">
        <f>'Spontaneous Sites Service Prov'!I218</f>
        <v>0</v>
      </c>
      <c r="L208" s="85">
        <f>'Spontaneous Sites Service Prov'!J218</f>
        <v>0</v>
      </c>
      <c r="M208" s="164">
        <f>'Spontaneous Sites Service Prov'!K218</f>
        <v>0</v>
      </c>
    </row>
    <row r="209" spans="2:13" ht="18.75" customHeight="1">
      <c r="B209" s="163">
        <f>'Spontaneous Sites Service Prov'!A219</f>
        <v>211</v>
      </c>
      <c r="C209" s="83">
        <f>'Spontaneous Sites Service Prov'!B219</f>
        <v>111</v>
      </c>
      <c r="D209" s="83" t="s">
        <v>460</v>
      </c>
      <c r="E209" s="83" t="str">
        <f>'Spontaneous Sites Service Prov'!C219</f>
        <v>Port au Prince</v>
      </c>
      <c r="F209" s="83" t="str">
        <f>'Spontaneous Sites Service Prov'!D219</f>
        <v>111-03</v>
      </c>
      <c r="G209" s="83" t="str">
        <f>'Spontaneous Sites Service Prov'!E219</f>
        <v>Martissant</v>
      </c>
      <c r="H209" s="84">
        <f>'Spontaneous Sites Service Prov'!F219</f>
        <v>18.5564</v>
      </c>
      <c r="I209" s="84">
        <f>'Spontaneous Sites Service Prov'!G219</f>
        <v>-72.33393333333333</v>
      </c>
      <c r="J209" s="83" t="str">
        <f>'Spontaneous Sites Service Prov'!H219</f>
        <v>Martissant 2 b</v>
      </c>
      <c r="K209" s="85">
        <f>'Spontaneous Sites Service Prov'!I219</f>
        <v>0</v>
      </c>
      <c r="L209" s="85">
        <f>'Spontaneous Sites Service Prov'!J219</f>
        <v>0</v>
      </c>
      <c r="M209" s="164">
        <f>'Spontaneous Sites Service Prov'!K219</f>
        <v>0</v>
      </c>
    </row>
    <row r="210" spans="2:13" ht="18.75" customHeight="1">
      <c r="B210" s="163">
        <f>'Spontaneous Sites Service Prov'!A220</f>
        <v>212</v>
      </c>
      <c r="C210" s="83">
        <f>'Spontaneous Sites Service Prov'!B220</f>
        <v>111</v>
      </c>
      <c r="D210" s="83" t="s">
        <v>460</v>
      </c>
      <c r="E210" s="83" t="str">
        <f>'Spontaneous Sites Service Prov'!C220</f>
        <v>Port au Prince</v>
      </c>
      <c r="F210" s="83" t="str">
        <f>'Spontaneous Sites Service Prov'!D220</f>
        <v>111-03</v>
      </c>
      <c r="G210" s="83" t="str">
        <f>'Spontaneous Sites Service Prov'!E220</f>
        <v>Martissant</v>
      </c>
      <c r="H210" s="84">
        <f>'Spontaneous Sites Service Prov'!F220</f>
        <v>18.5564</v>
      </c>
      <c r="I210" s="84">
        <f>'Spontaneous Sites Service Prov'!G220</f>
        <v>-72.33393333333333</v>
      </c>
      <c r="J210" s="83" t="str">
        <f>'Spontaneous Sites Service Prov'!H220</f>
        <v>Martissant 3</v>
      </c>
      <c r="K210" s="85">
        <f>'Spontaneous Sites Service Prov'!I220</f>
        <v>0</v>
      </c>
      <c r="L210" s="85">
        <f>'Spontaneous Sites Service Prov'!J220</f>
        <v>0</v>
      </c>
      <c r="M210" s="164">
        <f>'Spontaneous Sites Service Prov'!K220</f>
        <v>0</v>
      </c>
    </row>
    <row r="211" spans="2:13" ht="18.75" customHeight="1">
      <c r="B211" s="163">
        <f>'Spontaneous Sites Service Prov'!A221</f>
        <v>213</v>
      </c>
      <c r="C211" s="83">
        <f>'Spontaneous Sites Service Prov'!B221</f>
        <v>111</v>
      </c>
      <c r="D211" s="83" t="s">
        <v>460</v>
      </c>
      <c r="E211" s="83" t="str">
        <f>'Spontaneous Sites Service Prov'!C221</f>
        <v>Port au Prince</v>
      </c>
      <c r="F211" s="83" t="str">
        <f>'Spontaneous Sites Service Prov'!D221</f>
        <v>111-03</v>
      </c>
      <c r="G211" s="83" t="str">
        <f>'Spontaneous Sites Service Prov'!E221</f>
        <v>Martissant</v>
      </c>
      <c r="H211" s="84">
        <f>'Spontaneous Sites Service Prov'!F221</f>
        <v>18.5564</v>
      </c>
      <c r="I211" s="84">
        <f>'Spontaneous Sites Service Prov'!G221</f>
        <v>-72.33393333333333</v>
      </c>
      <c r="J211" s="83" t="str">
        <f>'Spontaneous Sites Service Prov'!H221</f>
        <v>Martissant 19</v>
      </c>
      <c r="K211" s="85">
        <f>'Spontaneous Sites Service Prov'!I221</f>
        <v>0</v>
      </c>
      <c r="L211" s="85">
        <f>'Spontaneous Sites Service Prov'!J221</f>
        <v>0</v>
      </c>
      <c r="M211" s="164">
        <f>'Spontaneous Sites Service Prov'!K221</f>
        <v>0</v>
      </c>
    </row>
    <row r="212" spans="2:13" ht="18.75" customHeight="1">
      <c r="B212" s="163">
        <f>'Spontaneous Sites Service Prov'!A222</f>
        <v>214</v>
      </c>
      <c r="C212" s="83">
        <f>'Spontaneous Sites Service Prov'!B222</f>
        <v>111</v>
      </c>
      <c r="D212" s="83" t="s">
        <v>460</v>
      </c>
      <c r="E212" s="83" t="str">
        <f>'Spontaneous Sites Service Prov'!C222</f>
        <v>Port au Prince</v>
      </c>
      <c r="F212" s="83" t="str">
        <f>'Spontaneous Sites Service Prov'!D222</f>
        <v>111-03</v>
      </c>
      <c r="G212" s="83" t="str">
        <f>'Spontaneous Sites Service Prov'!E222</f>
        <v>Martissant</v>
      </c>
      <c r="H212" s="84">
        <f>'Spontaneous Sites Service Prov'!F222</f>
        <v>18.5564</v>
      </c>
      <c r="I212" s="84">
        <f>'Spontaneous Sites Service Prov'!G222</f>
        <v>-72.33393333333333</v>
      </c>
      <c r="J212" s="83" t="str">
        <f>'Spontaneous Sites Service Prov'!H222</f>
        <v>Martissant 21</v>
      </c>
      <c r="K212" s="85">
        <f>'Spontaneous Sites Service Prov'!I222</f>
        <v>0</v>
      </c>
      <c r="L212" s="85">
        <f>'Spontaneous Sites Service Prov'!J222</f>
        <v>0</v>
      </c>
      <c r="M212" s="164">
        <f>'Spontaneous Sites Service Prov'!K222</f>
        <v>0</v>
      </c>
    </row>
    <row r="213" spans="2:13" ht="18.75" customHeight="1">
      <c r="B213" s="163">
        <f>'Spontaneous Sites Service Prov'!A223</f>
        <v>215</v>
      </c>
      <c r="C213" s="83">
        <f>'Spontaneous Sites Service Prov'!B223</f>
        <v>111</v>
      </c>
      <c r="D213" s="83" t="s">
        <v>460</v>
      </c>
      <c r="E213" s="83" t="str">
        <f>'Spontaneous Sites Service Prov'!C223</f>
        <v>Port au Prince</v>
      </c>
      <c r="F213" s="83" t="str">
        <f>'Spontaneous Sites Service Prov'!D223</f>
        <v>111-03</v>
      </c>
      <c r="G213" s="83" t="str">
        <f>'Spontaneous Sites Service Prov'!E223</f>
        <v>Martissant</v>
      </c>
      <c r="H213" s="84">
        <f>'Spontaneous Sites Service Prov'!F223</f>
        <v>18.5564</v>
      </c>
      <c r="I213" s="84">
        <f>'Spontaneous Sites Service Prov'!G223</f>
        <v>-72.33393333333333</v>
      </c>
      <c r="J213" s="83" t="str">
        <f>'Spontaneous Sites Service Prov'!H223</f>
        <v>Delouis haut et bas</v>
      </c>
      <c r="K213" s="85">
        <f>'Spontaneous Sites Service Prov'!I223</f>
        <v>0</v>
      </c>
      <c r="L213" s="85">
        <f>'Spontaneous Sites Service Prov'!J223</f>
        <v>0</v>
      </c>
      <c r="M213" s="164">
        <f>'Spontaneous Sites Service Prov'!K223</f>
        <v>0</v>
      </c>
    </row>
    <row r="214" spans="2:13" ht="18.75" customHeight="1">
      <c r="B214" s="163">
        <f>'Spontaneous Sites Service Prov'!A224</f>
        <v>216</v>
      </c>
      <c r="C214" s="83">
        <f>'Spontaneous Sites Service Prov'!B224</f>
        <v>111</v>
      </c>
      <c r="D214" s="83" t="s">
        <v>460</v>
      </c>
      <c r="E214" s="83" t="str">
        <f>'Spontaneous Sites Service Prov'!C224</f>
        <v>Port au Prince</v>
      </c>
      <c r="F214" s="83" t="str">
        <f>'Spontaneous Sites Service Prov'!D224</f>
        <v>111-03</v>
      </c>
      <c r="G214" s="83" t="str">
        <f>'Spontaneous Sites Service Prov'!E224</f>
        <v>Martissant</v>
      </c>
      <c r="H214" s="84">
        <f>'Spontaneous Sites Service Prov'!F224</f>
        <v>18.5564</v>
      </c>
      <c r="I214" s="84">
        <f>'Spontaneous Sites Service Prov'!G224</f>
        <v>-72.33393333333333</v>
      </c>
      <c r="J214" s="83" t="str">
        <f>'Spontaneous Sites Service Prov'!H224</f>
        <v>Terrain Dantes (bloc Baigne)</v>
      </c>
      <c r="K214" s="85">
        <f>'Spontaneous Sites Service Prov'!I224</f>
        <v>0</v>
      </c>
      <c r="L214" s="85">
        <f>'Spontaneous Sites Service Prov'!J224</f>
        <v>0</v>
      </c>
      <c r="M214" s="164">
        <f>'Spontaneous Sites Service Prov'!K224</f>
        <v>0</v>
      </c>
    </row>
    <row r="215" spans="2:13" ht="18.75" customHeight="1">
      <c r="B215" s="163">
        <f>'Spontaneous Sites Service Prov'!A225</f>
        <v>217</v>
      </c>
      <c r="C215" s="83">
        <f>'Spontaneous Sites Service Prov'!B225</f>
        <v>111</v>
      </c>
      <c r="D215" s="83" t="s">
        <v>460</v>
      </c>
      <c r="E215" s="83" t="str">
        <f>'Spontaneous Sites Service Prov'!C225</f>
        <v>Port au Prince</v>
      </c>
      <c r="F215" s="83" t="str">
        <f>'Spontaneous Sites Service Prov'!D225</f>
        <v>111-03</v>
      </c>
      <c r="G215" s="83" t="str">
        <f>'Spontaneous Sites Service Prov'!E225</f>
        <v>Martissant</v>
      </c>
      <c r="H215" s="84">
        <f>'Spontaneous Sites Service Prov'!F225</f>
        <v>18.5564</v>
      </c>
      <c r="I215" s="84">
        <f>'Spontaneous Sites Service Prov'!G225</f>
        <v>-72.33393333333333</v>
      </c>
      <c r="J215" s="83" t="str">
        <f>'Spontaneous Sites Service Prov'!H225</f>
        <v>Terrain Campagnie Electrique </v>
      </c>
      <c r="K215" s="85">
        <f>'Spontaneous Sites Service Prov'!I225</f>
        <v>0</v>
      </c>
      <c r="L215" s="85">
        <f>'Spontaneous Sites Service Prov'!J225</f>
        <v>0</v>
      </c>
      <c r="M215" s="164">
        <f>'Spontaneous Sites Service Prov'!K225</f>
        <v>0</v>
      </c>
    </row>
    <row r="216" spans="2:13" ht="18.75" customHeight="1">
      <c r="B216" s="163">
        <f>'Spontaneous Sites Service Prov'!A226</f>
        <v>218</v>
      </c>
      <c r="C216" s="83">
        <f>'Spontaneous Sites Service Prov'!B226</f>
        <v>111</v>
      </c>
      <c r="D216" s="83" t="s">
        <v>460</v>
      </c>
      <c r="E216" s="83" t="str">
        <f>'Spontaneous Sites Service Prov'!C226</f>
        <v>Port au Prince</v>
      </c>
      <c r="F216" s="83" t="str">
        <f>'Spontaneous Sites Service Prov'!D226</f>
        <v>111-03</v>
      </c>
      <c r="G216" s="83" t="str">
        <f>'Spontaneous Sites Service Prov'!E226</f>
        <v>Martissant</v>
      </c>
      <c r="H216" s="84">
        <f>'Spontaneous Sites Service Prov'!F226</f>
        <v>18.5564</v>
      </c>
      <c r="I216" s="84">
        <f>'Spontaneous Sites Service Prov'!G226</f>
        <v>-72.33393333333333</v>
      </c>
      <c r="J216" s="83" t="str">
        <f>'Spontaneous Sites Service Prov'!H226</f>
        <v>Terrain Jeannot </v>
      </c>
      <c r="K216" s="85">
        <f>'Spontaneous Sites Service Prov'!I226</f>
        <v>0</v>
      </c>
      <c r="L216" s="85">
        <f>'Spontaneous Sites Service Prov'!J226</f>
        <v>0</v>
      </c>
      <c r="M216" s="164">
        <f>'Spontaneous Sites Service Prov'!K226</f>
        <v>0</v>
      </c>
    </row>
    <row r="217" spans="2:13" ht="18.75" customHeight="1">
      <c r="B217" s="163">
        <f>'Spontaneous Sites Service Prov'!A227</f>
        <v>219</v>
      </c>
      <c r="C217" s="83">
        <f>'Spontaneous Sites Service Prov'!B227</f>
        <v>111</v>
      </c>
      <c r="D217" s="83" t="s">
        <v>460</v>
      </c>
      <c r="E217" s="83" t="str">
        <f>'Spontaneous Sites Service Prov'!C227</f>
        <v>Port au Prince</v>
      </c>
      <c r="F217" s="83" t="str">
        <f>'Spontaneous Sites Service Prov'!D227</f>
        <v>111-03</v>
      </c>
      <c r="G217" s="83" t="str">
        <f>'Spontaneous Sites Service Prov'!E227</f>
        <v>Martissant</v>
      </c>
      <c r="H217" s="84">
        <f>'Spontaneous Sites Service Prov'!F227</f>
        <v>18.5564</v>
      </c>
      <c r="I217" s="84">
        <f>'Spontaneous Sites Service Prov'!G227</f>
        <v>-72.33393333333333</v>
      </c>
      <c r="J217" s="83" t="str">
        <f>'Spontaneous Sites Service Prov'!H227</f>
        <v>Abris AJCAP</v>
      </c>
      <c r="K217" s="85">
        <f>'Spontaneous Sites Service Prov'!I227</f>
        <v>0</v>
      </c>
      <c r="L217" s="85">
        <f>'Spontaneous Sites Service Prov'!J227</f>
        <v>0</v>
      </c>
      <c r="M217" s="164">
        <f>'Spontaneous Sites Service Prov'!K227</f>
        <v>0</v>
      </c>
    </row>
    <row r="218" spans="2:13" ht="18.75" customHeight="1">
      <c r="B218" s="163">
        <f>'Spontaneous Sites Service Prov'!A228</f>
        <v>220</v>
      </c>
      <c r="C218" s="83">
        <f>'Spontaneous Sites Service Prov'!B228</f>
        <v>111</v>
      </c>
      <c r="D218" s="83" t="s">
        <v>460</v>
      </c>
      <c r="E218" s="83" t="str">
        <f>'Spontaneous Sites Service Prov'!C228</f>
        <v>Port au Prince</v>
      </c>
      <c r="F218" s="83" t="str">
        <f>'Spontaneous Sites Service Prov'!D228</f>
        <v>111-03</v>
      </c>
      <c r="G218" s="83" t="str">
        <f>'Spontaneous Sites Service Prov'!E228</f>
        <v>Martissant</v>
      </c>
      <c r="H218" s="84">
        <f>'Spontaneous Sites Service Prov'!F228</f>
        <v>18.5564</v>
      </c>
      <c r="I218" s="84">
        <f>'Spontaneous Sites Service Prov'!G228</f>
        <v>-72.33393333333333</v>
      </c>
      <c r="J218" s="83" t="str">
        <f>'Spontaneous Sites Service Prov'!H228</f>
        <v>Abris Anba Banann</v>
      </c>
      <c r="K218" s="85">
        <f>'Spontaneous Sites Service Prov'!I228</f>
        <v>0</v>
      </c>
      <c r="L218" s="85">
        <f>'Spontaneous Sites Service Prov'!J228</f>
        <v>0</v>
      </c>
      <c r="M218" s="164">
        <f>'Spontaneous Sites Service Prov'!K228</f>
        <v>0</v>
      </c>
    </row>
    <row r="219" spans="2:13" ht="18.75" customHeight="1">
      <c r="B219" s="163">
        <f>'Spontaneous Sites Service Prov'!A229</f>
        <v>221</v>
      </c>
      <c r="C219" s="83">
        <f>'Spontaneous Sites Service Prov'!B229</f>
        <v>111</v>
      </c>
      <c r="D219" s="83" t="s">
        <v>460</v>
      </c>
      <c r="E219" s="83" t="str">
        <f>'Spontaneous Sites Service Prov'!C229</f>
        <v>Port au Prince</v>
      </c>
      <c r="F219" s="83" t="str">
        <f>'Spontaneous Sites Service Prov'!D229</f>
        <v>111-03</v>
      </c>
      <c r="G219" s="83" t="str">
        <f>'Spontaneous Sites Service Prov'!E229</f>
        <v>Martissant</v>
      </c>
      <c r="H219" s="84">
        <f>'Spontaneous Sites Service Prov'!F229</f>
        <v>18.5564</v>
      </c>
      <c r="I219" s="84">
        <f>'Spontaneous Sites Service Prov'!G229</f>
        <v>-72.33393333333333</v>
      </c>
      <c r="J219" s="83" t="str">
        <f>'Spontaneous Sites Service Prov'!H229</f>
        <v>Abri (Dantes 1)</v>
      </c>
      <c r="K219" s="85">
        <f>'Spontaneous Sites Service Prov'!I229</f>
        <v>0</v>
      </c>
      <c r="L219" s="85">
        <f>'Spontaneous Sites Service Prov'!J229</f>
        <v>0</v>
      </c>
      <c r="M219" s="164">
        <f>'Spontaneous Sites Service Prov'!K229</f>
        <v>0</v>
      </c>
    </row>
    <row r="220" spans="2:13" ht="18.75" customHeight="1">
      <c r="B220" s="163">
        <f>'Spontaneous Sites Service Prov'!A230</f>
        <v>222</v>
      </c>
      <c r="C220" s="83">
        <f>'Spontaneous Sites Service Prov'!B230</f>
        <v>111</v>
      </c>
      <c r="D220" s="83" t="s">
        <v>460</v>
      </c>
      <c r="E220" s="83" t="str">
        <f>'Spontaneous Sites Service Prov'!C230</f>
        <v>Port au Prince</v>
      </c>
      <c r="F220" s="83" t="str">
        <f>'Spontaneous Sites Service Prov'!D230</f>
        <v>111-03</v>
      </c>
      <c r="G220" s="83" t="str">
        <f>'Spontaneous Sites Service Prov'!E230</f>
        <v>Martissant</v>
      </c>
      <c r="H220" s="84">
        <f>'Spontaneous Sites Service Prov'!F230</f>
        <v>18.5564</v>
      </c>
      <c r="I220" s="84">
        <f>'Spontaneous Sites Service Prov'!G230</f>
        <v>-72.33393333333333</v>
      </c>
      <c r="J220" s="83" t="str">
        <f>'Spontaneous Sites Service Prov'!H230</f>
        <v>Abris (Dantes 2)</v>
      </c>
      <c r="K220" s="85">
        <f>'Spontaneous Sites Service Prov'!I230</f>
        <v>0</v>
      </c>
      <c r="L220" s="85">
        <f>'Spontaneous Sites Service Prov'!J230</f>
        <v>0</v>
      </c>
      <c r="M220" s="164">
        <f>'Spontaneous Sites Service Prov'!K230</f>
        <v>0</v>
      </c>
    </row>
    <row r="221" spans="2:13" ht="18.75" customHeight="1">
      <c r="B221" s="163">
        <f>'Spontaneous Sites Service Prov'!A231</f>
        <v>223</v>
      </c>
      <c r="C221" s="83">
        <f>'Spontaneous Sites Service Prov'!B231</f>
        <v>111</v>
      </c>
      <c r="D221" s="83" t="s">
        <v>460</v>
      </c>
      <c r="E221" s="83" t="str">
        <f>'Spontaneous Sites Service Prov'!C231</f>
        <v>Port au Prince</v>
      </c>
      <c r="F221" s="83" t="str">
        <f>'Spontaneous Sites Service Prov'!D231</f>
        <v>111-03</v>
      </c>
      <c r="G221" s="83" t="str">
        <f>'Spontaneous Sites Service Prov'!E231</f>
        <v>Martissant</v>
      </c>
      <c r="H221" s="84">
        <f>'Spontaneous Sites Service Prov'!F231</f>
        <v>18.5564</v>
      </c>
      <c r="I221" s="84">
        <f>'Spontaneous Sites Service Prov'!G231</f>
        <v>-72.33393333333333</v>
      </c>
      <c r="J221" s="83" t="str">
        <f>'Spontaneous Sites Service Prov'!H231</f>
        <v>Abri (Ba Delouis)</v>
      </c>
      <c r="K221" s="85">
        <f>'Spontaneous Sites Service Prov'!I231</f>
        <v>0</v>
      </c>
      <c r="L221" s="85">
        <f>'Spontaneous Sites Service Prov'!J231</f>
        <v>0</v>
      </c>
      <c r="M221" s="164">
        <f>'Spontaneous Sites Service Prov'!K231</f>
        <v>0</v>
      </c>
    </row>
    <row r="222" spans="2:13" ht="18.75" customHeight="1">
      <c r="B222" s="163">
        <f>'Spontaneous Sites Service Prov'!A232</f>
        <v>224</v>
      </c>
      <c r="C222" s="83">
        <f>'Spontaneous Sites Service Prov'!B232</f>
        <v>111</v>
      </c>
      <c r="D222" s="83" t="s">
        <v>460</v>
      </c>
      <c r="E222" s="83" t="str">
        <f>'Spontaneous Sites Service Prov'!C232</f>
        <v>Port au Prince</v>
      </c>
      <c r="F222" s="83" t="str">
        <f>'Spontaneous Sites Service Prov'!D232</f>
        <v>111-03</v>
      </c>
      <c r="G222" s="83" t="str">
        <f>'Spontaneous Sites Service Prov'!E232</f>
        <v>Martissant</v>
      </c>
      <c r="H222" s="84">
        <f>'Spontaneous Sites Service Prov'!F232</f>
        <v>18.5564</v>
      </c>
      <c r="I222" s="84">
        <f>'Spontaneous Sites Service Prov'!G232</f>
        <v>-72.33393333333333</v>
      </c>
      <c r="J222" s="83" t="str">
        <f>'Spontaneous Sites Service Prov'!H232</f>
        <v>Abri (Kafou Model)</v>
      </c>
      <c r="K222" s="85">
        <f>'Spontaneous Sites Service Prov'!I232</f>
        <v>0</v>
      </c>
      <c r="L222" s="85">
        <f>'Spontaneous Sites Service Prov'!J232</f>
        <v>0</v>
      </c>
      <c r="M222" s="164">
        <f>'Spontaneous Sites Service Prov'!K232</f>
        <v>0</v>
      </c>
    </row>
    <row r="223" spans="2:13" ht="18.75" customHeight="1">
      <c r="B223" s="163">
        <f>'Spontaneous Sites Service Prov'!A233</f>
        <v>225</v>
      </c>
      <c r="C223" s="83">
        <f>'Spontaneous Sites Service Prov'!B233</f>
        <v>111</v>
      </c>
      <c r="D223" s="83" t="s">
        <v>460</v>
      </c>
      <c r="E223" s="83" t="str">
        <f>'Spontaneous Sites Service Prov'!C233</f>
        <v>Port au Prince</v>
      </c>
      <c r="F223" s="83" t="str">
        <f>'Spontaneous Sites Service Prov'!D233</f>
        <v>111-03</v>
      </c>
      <c r="G223" s="83" t="str">
        <f>'Spontaneous Sites Service Prov'!E233</f>
        <v>Martissant</v>
      </c>
      <c r="H223" s="84">
        <f>'Spontaneous Sites Service Prov'!F233</f>
        <v>18.5564</v>
      </c>
      <c r="I223" s="84">
        <f>'Spontaneous Sites Service Prov'!G233</f>
        <v>-72.33393333333333</v>
      </c>
      <c r="J223" s="83" t="str">
        <f>'Spontaneous Sites Service Prov'!H233</f>
        <v>Abris (Haut Delouis)</v>
      </c>
      <c r="K223" s="85">
        <f>'Spontaneous Sites Service Prov'!I233</f>
        <v>0</v>
      </c>
      <c r="L223" s="85">
        <f>'Spontaneous Sites Service Prov'!J233</f>
        <v>0</v>
      </c>
      <c r="M223" s="164">
        <f>'Spontaneous Sites Service Prov'!K233</f>
        <v>0</v>
      </c>
    </row>
    <row r="224" spans="2:13" ht="18.75" customHeight="1">
      <c r="B224" s="163">
        <f>'Spontaneous Sites Service Prov'!A234</f>
        <v>226</v>
      </c>
      <c r="C224" s="83">
        <f>'Spontaneous Sites Service Prov'!B234</f>
        <v>111</v>
      </c>
      <c r="D224" s="83" t="s">
        <v>460</v>
      </c>
      <c r="E224" s="83" t="str">
        <f>'Spontaneous Sites Service Prov'!C234</f>
        <v>Port au Prince</v>
      </c>
      <c r="F224" s="83" t="str">
        <f>'Spontaneous Sites Service Prov'!D234</f>
        <v>111-03</v>
      </c>
      <c r="G224" s="83" t="str">
        <f>'Spontaneous Sites Service Prov'!E234</f>
        <v>Martissant</v>
      </c>
      <c r="H224" s="84">
        <f>'Spontaneous Sites Service Prov'!F234</f>
        <v>18.5564</v>
      </c>
      <c r="I224" s="84">
        <f>'Spontaneous Sites Service Prov'!G234</f>
        <v>-72.33393333333333</v>
      </c>
      <c r="J224" s="83" t="str">
        <f>'Spontaneous Sites Service Prov'!H234</f>
        <v>Abris (Delouis Rue Lapè)</v>
      </c>
      <c r="K224" s="85">
        <f>'Spontaneous Sites Service Prov'!I234</f>
        <v>0</v>
      </c>
      <c r="L224" s="85">
        <f>'Spontaneous Sites Service Prov'!J234</f>
        <v>0</v>
      </c>
      <c r="M224" s="164">
        <f>'Spontaneous Sites Service Prov'!K234</f>
        <v>0</v>
      </c>
    </row>
    <row r="225" spans="2:13" ht="18.75" customHeight="1">
      <c r="B225" s="163">
        <f>'Spontaneous Sites Service Prov'!A235</f>
        <v>227</v>
      </c>
      <c r="C225" s="83">
        <f>'Spontaneous Sites Service Prov'!B235</f>
        <v>111</v>
      </c>
      <c r="D225" s="83" t="s">
        <v>460</v>
      </c>
      <c r="E225" s="83" t="str">
        <f>'Spontaneous Sites Service Prov'!C235</f>
        <v>Port au Prince</v>
      </c>
      <c r="F225" s="83" t="str">
        <f>'Spontaneous Sites Service Prov'!D235</f>
        <v>111-03</v>
      </c>
      <c r="G225" s="83" t="str">
        <f>'Spontaneous Sites Service Prov'!E235</f>
        <v>Martissant</v>
      </c>
      <c r="H225" s="84">
        <f>'Spontaneous Sites Service Prov'!F235</f>
        <v>18.5564</v>
      </c>
      <c r="I225" s="84">
        <f>'Spontaneous Sites Service Prov'!G235</f>
        <v>-72.33393333333333</v>
      </c>
      <c r="J225" s="83" t="str">
        <f>'Spontaneous Sites Service Prov'!H235</f>
        <v>Abris </v>
      </c>
      <c r="K225" s="85">
        <f>'Spontaneous Sites Service Prov'!I235</f>
        <v>0</v>
      </c>
      <c r="L225" s="85">
        <f>'Spontaneous Sites Service Prov'!J235</f>
        <v>0</v>
      </c>
      <c r="M225" s="164">
        <f>'Spontaneous Sites Service Prov'!K235</f>
        <v>0</v>
      </c>
    </row>
    <row r="226" spans="2:13" ht="18.75" customHeight="1">
      <c r="B226" s="163">
        <f>'Spontaneous Sites Service Prov'!A236</f>
        <v>228</v>
      </c>
      <c r="C226" s="83">
        <f>'Spontaneous Sites Service Prov'!B236</f>
        <v>111</v>
      </c>
      <c r="D226" s="83" t="s">
        <v>460</v>
      </c>
      <c r="E226" s="83" t="str">
        <f>'Spontaneous Sites Service Prov'!C236</f>
        <v>Port au Prince</v>
      </c>
      <c r="F226" s="83" t="str">
        <f>'Spontaneous Sites Service Prov'!D236</f>
        <v>111-03</v>
      </c>
      <c r="G226" s="83" t="str">
        <f>'Spontaneous Sites Service Prov'!E236</f>
        <v>Martissant</v>
      </c>
      <c r="H226" s="84">
        <f>'Spontaneous Sites Service Prov'!F236</f>
        <v>18.5564</v>
      </c>
      <c r="I226" s="84">
        <f>'Spontaneous Sites Service Prov'!G236</f>
        <v>-72.33393333333333</v>
      </c>
      <c r="J226" s="83" t="str">
        <f>'Spontaneous Sites Service Prov'!H236</f>
        <v>Gran Dekayèt</v>
      </c>
      <c r="K226" s="85">
        <f>'Spontaneous Sites Service Prov'!I236</f>
        <v>0</v>
      </c>
      <c r="L226" s="85">
        <f>'Spontaneous Sites Service Prov'!J236</f>
        <v>0</v>
      </c>
      <c r="M226" s="164" t="str">
        <f>'Spontaneous Sites Service Prov'!K236</f>
        <v>Avsi</v>
      </c>
    </row>
    <row r="227" spans="2:13" ht="18.75" customHeight="1">
      <c r="B227" s="163">
        <f>'Spontaneous Sites Service Prov'!A237</f>
        <v>229</v>
      </c>
      <c r="C227" s="83">
        <f>'Spontaneous Sites Service Prov'!B237</f>
        <v>111</v>
      </c>
      <c r="D227" s="83" t="s">
        <v>460</v>
      </c>
      <c r="E227" s="83" t="str">
        <f>'Spontaneous Sites Service Prov'!C237</f>
        <v>Port au Prince</v>
      </c>
      <c r="F227" s="83" t="str">
        <f>'Spontaneous Sites Service Prov'!D237</f>
        <v>111-03</v>
      </c>
      <c r="G227" s="83" t="str">
        <f>'Spontaneous Sites Service Prov'!E237</f>
        <v>Martissant</v>
      </c>
      <c r="H227" s="84">
        <f>'Spontaneous Sites Service Prov'!F237</f>
        <v>18.5564</v>
      </c>
      <c r="I227" s="84">
        <f>'Spontaneous Sites Service Prov'!G237</f>
        <v>-72.33393333333333</v>
      </c>
      <c r="J227" s="83" t="str">
        <f>'Spontaneous Sites Service Prov'!H237</f>
        <v>Route Ti Bois Haut</v>
      </c>
      <c r="K227" s="85">
        <f>'Spontaneous Sites Service Prov'!I237</f>
        <v>0</v>
      </c>
      <c r="L227" s="85">
        <f>'Spontaneous Sites Service Prov'!J237</f>
        <v>0</v>
      </c>
      <c r="M227" s="164" t="str">
        <f>'Spontaneous Sites Service Prov'!K237</f>
        <v>Avsi</v>
      </c>
    </row>
    <row r="228" spans="2:13" ht="18.75" customHeight="1">
      <c r="B228" s="163">
        <f>'Spontaneous Sites Service Prov'!A238</f>
        <v>230</v>
      </c>
      <c r="C228" s="83">
        <f>'Spontaneous Sites Service Prov'!B238</f>
        <v>111</v>
      </c>
      <c r="D228" s="83" t="s">
        <v>460</v>
      </c>
      <c r="E228" s="83" t="str">
        <f>'Spontaneous Sites Service Prov'!C238</f>
        <v>Port au Prince</v>
      </c>
      <c r="F228" s="83" t="str">
        <f>'Spontaneous Sites Service Prov'!D238</f>
        <v>111-03</v>
      </c>
      <c r="G228" s="83" t="str">
        <f>'Spontaneous Sites Service Prov'!E238</f>
        <v>Martissant</v>
      </c>
      <c r="H228" s="84">
        <f>'Spontaneous Sites Service Prov'!F238</f>
        <v>18.5564</v>
      </c>
      <c r="I228" s="84">
        <f>'Spontaneous Sites Service Prov'!G238</f>
        <v>-72.33393333333333</v>
      </c>
      <c r="J228" s="83" t="str">
        <f>'Spontaneous Sites Service Prov'!H238</f>
        <v>Dekayet</v>
      </c>
      <c r="K228" s="85">
        <f>'Spontaneous Sites Service Prov'!I238</f>
        <v>0</v>
      </c>
      <c r="L228" s="85">
        <f>'Spontaneous Sites Service Prov'!J238</f>
        <v>0</v>
      </c>
      <c r="M228" s="164" t="str">
        <f>'Spontaneous Sites Service Prov'!K238</f>
        <v>Avsi</v>
      </c>
    </row>
    <row r="229" spans="2:13" ht="18.75" customHeight="1">
      <c r="B229" s="163">
        <f>'Spontaneous Sites Service Prov'!A239</f>
        <v>231</v>
      </c>
      <c r="C229" s="83">
        <f>'Spontaneous Sites Service Prov'!B239</f>
        <v>111</v>
      </c>
      <c r="D229" s="83" t="s">
        <v>460</v>
      </c>
      <c r="E229" s="83" t="str">
        <f>'Spontaneous Sites Service Prov'!C239</f>
        <v>Port au Prince</v>
      </c>
      <c r="F229" s="83" t="str">
        <f>'Spontaneous Sites Service Prov'!D239</f>
        <v>111-03</v>
      </c>
      <c r="G229" s="83" t="str">
        <f>'Spontaneous Sites Service Prov'!E239</f>
        <v>Martissant</v>
      </c>
      <c r="H229" s="84">
        <f>'Spontaneous Sites Service Prov'!F239</f>
        <v>18.5564</v>
      </c>
      <c r="I229" s="84">
        <f>'Spontaneous Sites Service Prov'!G239</f>
        <v>-72.33393333333333</v>
      </c>
      <c r="J229" s="83" t="str">
        <f>'Spontaneous Sites Service Prov'!H239</f>
        <v>Ti Bwa</v>
      </c>
      <c r="K229" s="85">
        <f>'Spontaneous Sites Service Prov'!I239</f>
        <v>0</v>
      </c>
      <c r="L229" s="85">
        <f>'Spontaneous Sites Service Prov'!J239</f>
        <v>0</v>
      </c>
      <c r="M229" s="164" t="str">
        <f>'Spontaneous Sites Service Prov'!K239</f>
        <v>Avsi</v>
      </c>
    </row>
    <row r="230" spans="2:13" ht="18.75" customHeight="1">
      <c r="B230" s="163">
        <f>'Spontaneous Sites Service Prov'!A240</f>
        <v>232</v>
      </c>
      <c r="C230" s="83">
        <f>'Spontaneous Sites Service Prov'!B240</f>
        <v>111</v>
      </c>
      <c r="D230" s="83" t="s">
        <v>460</v>
      </c>
      <c r="E230" s="83" t="str">
        <f>'Spontaneous Sites Service Prov'!C240</f>
        <v>Port au Prince</v>
      </c>
      <c r="F230" s="83" t="str">
        <f>'Spontaneous Sites Service Prov'!D240</f>
        <v>111-03</v>
      </c>
      <c r="G230" s="83" t="str">
        <f>'Spontaneous Sites Service Prov'!E240</f>
        <v>Martissant</v>
      </c>
      <c r="H230" s="84">
        <f>'Spontaneous Sites Service Prov'!F240</f>
        <v>18.5564</v>
      </c>
      <c r="I230" s="84">
        <f>'Spontaneous Sites Service Prov'!G240</f>
        <v>-72.33393333333333</v>
      </c>
      <c r="J230" s="83" t="str">
        <f>'Spontaneous Sites Service Prov'!H240</f>
        <v>Ti Bwa Anlè</v>
      </c>
      <c r="K230" s="85">
        <f>'Spontaneous Sites Service Prov'!I240</f>
        <v>0</v>
      </c>
      <c r="L230" s="85">
        <f>'Spontaneous Sites Service Prov'!J240</f>
        <v>0</v>
      </c>
      <c r="M230" s="164" t="str">
        <f>'Spontaneous Sites Service Prov'!K240</f>
        <v>Avsi</v>
      </c>
    </row>
    <row r="231" spans="2:13" ht="18.75" customHeight="1">
      <c r="B231" s="163">
        <f>'Spontaneous Sites Service Prov'!A241</f>
        <v>233</v>
      </c>
      <c r="C231" s="83">
        <f>'Spontaneous Sites Service Prov'!B241</f>
        <v>111</v>
      </c>
      <c r="D231" s="83" t="s">
        <v>460</v>
      </c>
      <c r="E231" s="83" t="str">
        <f>'Spontaneous Sites Service Prov'!C241</f>
        <v>Port au Prince</v>
      </c>
      <c r="F231" s="83" t="str">
        <f>'Spontaneous Sites Service Prov'!D241</f>
        <v>111-03</v>
      </c>
      <c r="G231" s="83" t="str">
        <f>'Spontaneous Sites Service Prov'!E241</f>
        <v>Martissant</v>
      </c>
      <c r="H231" s="84">
        <f>'Spontaneous Sites Service Prov'!F241</f>
        <v>18.5564</v>
      </c>
      <c r="I231" s="84">
        <f>'Spontaneous Sites Service Prov'!G241</f>
        <v>-72.33393333333333</v>
      </c>
      <c r="J231" s="83" t="str">
        <f>'Spontaneous Sites Service Prov'!H241</f>
        <v>Ti Bwa Takyèt</v>
      </c>
      <c r="K231" s="85">
        <f>'Spontaneous Sites Service Prov'!I241</f>
        <v>0</v>
      </c>
      <c r="L231" s="85">
        <f>'Spontaneous Sites Service Prov'!J241</f>
        <v>0</v>
      </c>
      <c r="M231" s="164" t="str">
        <f>'Spontaneous Sites Service Prov'!K241</f>
        <v>Avsi</v>
      </c>
    </row>
    <row r="232" spans="2:13" ht="18.75" customHeight="1">
      <c r="B232" s="163">
        <f>'Spontaneous Sites Service Prov'!A242</f>
        <v>234</v>
      </c>
      <c r="C232" s="83">
        <f>'Spontaneous Sites Service Prov'!B242</f>
        <v>111</v>
      </c>
      <c r="D232" s="83" t="s">
        <v>460</v>
      </c>
      <c r="E232" s="83" t="str">
        <f>'Spontaneous Sites Service Prov'!C242</f>
        <v>Port au Prince</v>
      </c>
      <c r="F232" s="83" t="str">
        <f>'Spontaneous Sites Service Prov'!D242</f>
        <v>111-03</v>
      </c>
      <c r="G232" s="83" t="str">
        <f>'Spontaneous Sites Service Prov'!E242</f>
        <v>Martissant</v>
      </c>
      <c r="H232" s="84">
        <f>'Spontaneous Sites Service Prov'!F242</f>
        <v>18.5564</v>
      </c>
      <c r="I232" s="84">
        <f>'Spontaneous Sites Service Prov'!G242</f>
        <v>-72.33393333333333</v>
      </c>
      <c r="J232" s="83" t="str">
        <f>'Spontaneous Sites Service Prov'!H242</f>
        <v>Nan Kajou</v>
      </c>
      <c r="K232" s="85">
        <f>'Spontaneous Sites Service Prov'!I242</f>
        <v>0</v>
      </c>
      <c r="L232" s="85">
        <f>'Spontaneous Sites Service Prov'!J242</f>
        <v>0</v>
      </c>
      <c r="M232" s="164" t="str">
        <f>'Spontaneous Sites Service Prov'!K242</f>
        <v>Avsi</v>
      </c>
    </row>
    <row r="233" spans="2:13" ht="18.75" customHeight="1">
      <c r="B233" s="163">
        <f>'Spontaneous Sites Service Prov'!A243</f>
        <v>235</v>
      </c>
      <c r="C233" s="83">
        <f>'Spontaneous Sites Service Prov'!B243</f>
        <v>111</v>
      </c>
      <c r="D233" s="83" t="s">
        <v>460</v>
      </c>
      <c r="E233" s="83" t="str">
        <f>'Spontaneous Sites Service Prov'!C243</f>
        <v>Port au Prince</v>
      </c>
      <c r="F233" s="83" t="str">
        <f>'Spontaneous Sites Service Prov'!D243</f>
        <v>111-03</v>
      </c>
      <c r="G233" s="83" t="str">
        <f>'Spontaneous Sites Service Prov'!E243</f>
        <v>Martissant</v>
      </c>
      <c r="H233" s="84">
        <f>'Spontaneous Sites Service Prov'!F243</f>
        <v>18.5564</v>
      </c>
      <c r="I233" s="84">
        <f>'Spontaneous Sites Service Prov'!G243</f>
        <v>-72.33393333333333</v>
      </c>
      <c r="J233" s="83" t="str">
        <f>'Spontaneous Sites Service Prov'!H243</f>
        <v>Bo Kyos</v>
      </c>
      <c r="K233" s="85">
        <f>'Spontaneous Sites Service Prov'!I243</f>
        <v>0</v>
      </c>
      <c r="L233" s="85">
        <f>'Spontaneous Sites Service Prov'!J243</f>
        <v>0</v>
      </c>
      <c r="M233" s="164" t="str">
        <f>'Spontaneous Sites Service Prov'!K243</f>
        <v>Avsi</v>
      </c>
    </row>
    <row r="234" spans="2:13" ht="18.75" customHeight="1">
      <c r="B234" s="163">
        <f>'Spontaneous Sites Service Prov'!A244</f>
        <v>236</v>
      </c>
      <c r="C234" s="83">
        <f>'Spontaneous Sites Service Prov'!B244</f>
        <v>111</v>
      </c>
      <c r="D234" s="83" t="s">
        <v>460</v>
      </c>
      <c r="E234" s="83" t="str">
        <f>'Spontaneous Sites Service Prov'!C244</f>
        <v>Port au Prince</v>
      </c>
      <c r="F234" s="83" t="str">
        <f>'Spontaneous Sites Service Prov'!D244</f>
        <v>111-03</v>
      </c>
      <c r="G234" s="83" t="str">
        <f>'Spontaneous Sites Service Prov'!E244</f>
        <v>Martissant</v>
      </c>
      <c r="H234" s="84">
        <f>'Spontaneous Sites Service Prov'!F244</f>
        <v>18.5564</v>
      </c>
      <c r="I234" s="84">
        <f>'Spontaneous Sites Service Prov'!G244</f>
        <v>-72.33393333333333</v>
      </c>
      <c r="J234" s="83" t="str">
        <f>'Spontaneous Sites Service Prov'!H244</f>
        <v>Ti SourcMission GBH</v>
      </c>
      <c r="K234" s="85">
        <f>'Spontaneous Sites Service Prov'!I244</f>
        <v>0</v>
      </c>
      <c r="L234" s="85">
        <f>'Spontaneous Sites Service Prov'!J244</f>
        <v>0</v>
      </c>
      <c r="M234" s="164">
        <f>'Spontaneous Sites Service Prov'!K244</f>
        <v>0</v>
      </c>
    </row>
    <row r="235" spans="2:13" ht="18.75" customHeight="1">
      <c r="B235" s="163">
        <f>'Spontaneous Sites Service Prov'!A245</f>
        <v>237</v>
      </c>
      <c r="C235" s="83">
        <f>'Spontaneous Sites Service Prov'!B245</f>
        <v>111</v>
      </c>
      <c r="D235" s="83" t="s">
        <v>460</v>
      </c>
      <c r="E235" s="83" t="str">
        <f>'Spontaneous Sites Service Prov'!C245</f>
        <v>Port au Prince</v>
      </c>
      <c r="F235" s="83" t="str">
        <f>'Spontaneous Sites Service Prov'!D245</f>
        <v>111-03</v>
      </c>
      <c r="G235" s="83" t="str">
        <f>'Spontaneous Sites Service Prov'!E245</f>
        <v>Martissant</v>
      </c>
      <c r="H235" s="84">
        <f>'Spontaneous Sites Service Prov'!F245</f>
        <v>18.5564</v>
      </c>
      <c r="I235" s="84">
        <f>'Spontaneous Sites Service Prov'!G245</f>
        <v>-72.33393333333333</v>
      </c>
      <c r="J235" s="83" t="str">
        <f>'Spontaneous Sites Service Prov'!H245</f>
        <v>Terrain Bolivie</v>
      </c>
      <c r="K235" s="85">
        <f>'Spontaneous Sites Service Prov'!I245</f>
        <v>0</v>
      </c>
      <c r="L235" s="85">
        <f>'Spontaneous Sites Service Prov'!J245</f>
        <v>0</v>
      </c>
      <c r="M235" s="164">
        <f>'Spontaneous Sites Service Prov'!K245</f>
        <v>0</v>
      </c>
    </row>
    <row r="236" spans="2:13" ht="18.75" customHeight="1">
      <c r="B236" s="163">
        <f>'Spontaneous Sites Service Prov'!A246</f>
        <v>238</v>
      </c>
      <c r="C236" s="83">
        <f>'Spontaneous Sites Service Prov'!B246</f>
        <v>111</v>
      </c>
      <c r="D236" s="83" t="s">
        <v>460</v>
      </c>
      <c r="E236" s="83" t="str">
        <f>'Spontaneous Sites Service Prov'!C246</f>
        <v>Port au Prince</v>
      </c>
      <c r="F236" s="83" t="str">
        <f>'Spontaneous Sites Service Prov'!D246</f>
        <v>111-03</v>
      </c>
      <c r="G236" s="83" t="str">
        <f>'Spontaneous Sites Service Prov'!E246</f>
        <v>Martissant</v>
      </c>
      <c r="H236" s="84">
        <f>'Spontaneous Sites Service Prov'!F246</f>
        <v>18.5564</v>
      </c>
      <c r="I236" s="84">
        <f>'Spontaneous Sites Service Prov'!G246</f>
        <v>-72.33393333333333</v>
      </c>
      <c r="J236" s="83" t="str">
        <f>'Spontaneous Sites Service Prov'!H246</f>
        <v>Fort Mercredi route dalle</v>
      </c>
      <c r="K236" s="85">
        <f>'Spontaneous Sites Service Prov'!I246</f>
        <v>0</v>
      </c>
      <c r="L236" s="85">
        <f>'Spontaneous Sites Service Prov'!J246</f>
        <v>0</v>
      </c>
      <c r="M236" s="164">
        <f>'Spontaneous Sites Service Prov'!K246</f>
        <v>0</v>
      </c>
    </row>
    <row r="237" spans="2:13" ht="18.75" customHeight="1">
      <c r="B237" s="163">
        <f>'Spontaneous Sites Service Prov'!A247</f>
        <v>239</v>
      </c>
      <c r="C237" s="83">
        <f>'Spontaneous Sites Service Prov'!B247</f>
        <v>111</v>
      </c>
      <c r="D237" s="83" t="s">
        <v>460</v>
      </c>
      <c r="E237" s="83" t="str">
        <f>'Spontaneous Sites Service Prov'!C247</f>
        <v>Port au Prince</v>
      </c>
      <c r="F237" s="83" t="str">
        <f>'Spontaneous Sites Service Prov'!D247</f>
        <v>111-03</v>
      </c>
      <c r="G237" s="83" t="str">
        <f>'Spontaneous Sites Service Prov'!E247</f>
        <v>Martissant</v>
      </c>
      <c r="H237" s="84">
        <f>'Spontaneous Sites Service Prov'!F247</f>
        <v>18.5564</v>
      </c>
      <c r="I237" s="84">
        <f>'Spontaneous Sites Service Prov'!G247</f>
        <v>-72.33393333333333</v>
      </c>
      <c r="J237" s="83" t="str">
        <f>'Spontaneous Sites Service Prov'!H247</f>
        <v>Fort Mercredi/ Local Johny Pongne</v>
      </c>
      <c r="K237" s="85">
        <f>'Spontaneous Sites Service Prov'!I247</f>
        <v>0</v>
      </c>
      <c r="L237" s="85">
        <f>'Spontaneous Sites Service Prov'!J247</f>
        <v>0</v>
      </c>
      <c r="M237" s="164">
        <f>'Spontaneous Sites Service Prov'!K247</f>
        <v>0</v>
      </c>
    </row>
    <row r="238" spans="2:13" ht="18.75" customHeight="1">
      <c r="B238" s="163">
        <f>'Spontaneous Sites Service Prov'!A248</f>
        <v>240</v>
      </c>
      <c r="C238" s="83">
        <f>'Spontaneous Sites Service Prov'!B248</f>
        <v>111</v>
      </c>
      <c r="D238" s="83" t="s">
        <v>460</v>
      </c>
      <c r="E238" s="83" t="str">
        <f>'Spontaneous Sites Service Prov'!C248</f>
        <v>Port au Prince</v>
      </c>
      <c r="F238" s="83" t="str">
        <f>'Spontaneous Sites Service Prov'!D248</f>
        <v>111-03</v>
      </c>
      <c r="G238" s="83" t="str">
        <f>'Spontaneous Sites Service Prov'!E248</f>
        <v>Martissant</v>
      </c>
      <c r="H238" s="84">
        <f>'Spontaneous Sites Service Prov'!F248</f>
        <v>18.5564</v>
      </c>
      <c r="I238" s="84">
        <f>'Spontaneous Sites Service Prov'!G248</f>
        <v>-72.33393333333333</v>
      </c>
      <c r="J238" s="83" t="str">
        <f>'Spontaneous Sites Service Prov'!H248</f>
        <v>Zone Jasmin</v>
      </c>
      <c r="K238" s="85">
        <f>'Spontaneous Sites Service Prov'!I248</f>
        <v>0</v>
      </c>
      <c r="L238" s="85">
        <f>'Spontaneous Sites Service Prov'!J248</f>
        <v>0</v>
      </c>
      <c r="M238" s="164" t="str">
        <f>'Spontaneous Sites Service Prov'!K248</f>
        <v>Avsi</v>
      </c>
    </row>
    <row r="239" spans="2:13" ht="18.75" customHeight="1">
      <c r="B239" s="163">
        <f>'Spontaneous Sites Service Prov'!A249</f>
        <v>241</v>
      </c>
      <c r="C239" s="83">
        <f>'Spontaneous Sites Service Prov'!B249</f>
        <v>111</v>
      </c>
      <c r="D239" s="83" t="s">
        <v>460</v>
      </c>
      <c r="E239" s="83" t="str">
        <f>'Spontaneous Sites Service Prov'!C249</f>
        <v>Port au Prince</v>
      </c>
      <c r="F239" s="83" t="str">
        <f>'Spontaneous Sites Service Prov'!D249</f>
        <v>111-03</v>
      </c>
      <c r="G239" s="83" t="str">
        <f>'Spontaneous Sites Service Prov'!E249</f>
        <v>Martissant</v>
      </c>
      <c r="H239" s="84">
        <f>'Spontaneous Sites Service Prov'!F249</f>
        <v>18.5564</v>
      </c>
      <c r="I239" s="84">
        <f>'Spontaneous Sites Service Prov'!G249</f>
        <v>-72.33393333333333</v>
      </c>
      <c r="J239" s="83" t="str">
        <f>'Spontaneous Sites Service Prov'!H249</f>
        <v>Corridor Raoul</v>
      </c>
      <c r="K239" s="85">
        <f>'Spontaneous Sites Service Prov'!I249</f>
        <v>0</v>
      </c>
      <c r="L239" s="85">
        <f>'Spontaneous Sites Service Prov'!J249</f>
        <v>0</v>
      </c>
      <c r="M239" s="164" t="str">
        <f>'Spontaneous Sites Service Prov'!K249</f>
        <v>Avsi</v>
      </c>
    </row>
    <row r="240" spans="2:13" ht="18.75" customHeight="1">
      <c r="B240" s="163">
        <f>'Spontaneous Sites Service Prov'!A250</f>
        <v>242</v>
      </c>
      <c r="C240" s="83">
        <f>'Spontaneous Sites Service Prov'!B250</f>
        <v>111</v>
      </c>
      <c r="D240" s="83" t="s">
        <v>460</v>
      </c>
      <c r="E240" s="83" t="str">
        <f>'Spontaneous Sites Service Prov'!C250</f>
        <v>Port au Prince</v>
      </c>
      <c r="F240" s="83" t="str">
        <f>'Spontaneous Sites Service Prov'!D250</f>
        <v>111-03</v>
      </c>
      <c r="G240" s="83" t="str">
        <f>'Spontaneous Sites Service Prov'!E250</f>
        <v>Martissant</v>
      </c>
      <c r="H240" s="84">
        <f>'Spontaneous Sites Service Prov'!F250</f>
        <v>18.5564</v>
      </c>
      <c r="I240" s="84">
        <f>'Spontaneous Sites Service Prov'!G250</f>
        <v>-72.33393333333333</v>
      </c>
      <c r="J240" s="83" t="str">
        <f>'Spontaneous Sites Service Prov'!H250</f>
        <v>Haut Sion</v>
      </c>
      <c r="K240" s="85">
        <f>'Spontaneous Sites Service Prov'!I250</f>
        <v>0</v>
      </c>
      <c r="L240" s="85">
        <f>'Spontaneous Sites Service Prov'!J250</f>
        <v>0</v>
      </c>
      <c r="M240" s="164" t="str">
        <f>'Spontaneous Sites Service Prov'!K250</f>
        <v>Avsi</v>
      </c>
    </row>
    <row r="241" spans="2:13" ht="18.75" customHeight="1">
      <c r="B241" s="163">
        <f>'Spontaneous Sites Service Prov'!A251</f>
        <v>243</v>
      </c>
      <c r="C241" s="83">
        <f>'Spontaneous Sites Service Prov'!B251</f>
        <v>111</v>
      </c>
      <c r="D241" s="83" t="s">
        <v>460</v>
      </c>
      <c r="E241" s="83" t="str">
        <f>'Spontaneous Sites Service Prov'!C251</f>
        <v>Port au Prince</v>
      </c>
      <c r="F241" s="83" t="str">
        <f>'Spontaneous Sites Service Prov'!D251</f>
        <v>111-03</v>
      </c>
      <c r="G241" s="83" t="str">
        <f>'Spontaneous Sites Service Prov'!E251</f>
        <v>Martissant</v>
      </c>
      <c r="H241" s="84">
        <f>'Spontaneous Sites Service Prov'!F251</f>
        <v>18.5564</v>
      </c>
      <c r="I241" s="84">
        <f>'Spontaneous Sites Service Prov'!G251</f>
        <v>-72.33393333333333</v>
      </c>
      <c r="J241" s="83" t="str">
        <f>'Spontaneous Sites Service Prov'!H251</f>
        <v>Montagne de la Paix</v>
      </c>
      <c r="K241" s="85">
        <f>'Spontaneous Sites Service Prov'!I251</f>
        <v>0</v>
      </c>
      <c r="L241" s="85">
        <f>'Spontaneous Sites Service Prov'!J251</f>
        <v>0</v>
      </c>
      <c r="M241" s="164" t="str">
        <f>'Spontaneous Sites Service Prov'!K251</f>
        <v>Avsi</v>
      </c>
    </row>
    <row r="242" spans="2:13" ht="18.75" customHeight="1">
      <c r="B242" s="163">
        <f>'Spontaneous Sites Service Prov'!A252</f>
        <v>244</v>
      </c>
      <c r="C242" s="83">
        <f>'Spontaneous Sites Service Prov'!B252</f>
        <v>111</v>
      </c>
      <c r="D242" s="83" t="s">
        <v>460</v>
      </c>
      <c r="E242" s="83" t="str">
        <f>'Spontaneous Sites Service Prov'!C252</f>
        <v>Port au Prince</v>
      </c>
      <c r="F242" s="83" t="str">
        <f>'Spontaneous Sites Service Prov'!D252</f>
        <v>111-03</v>
      </c>
      <c r="G242" s="83" t="str">
        <f>'Spontaneous Sites Service Prov'!E252</f>
        <v>Martissant</v>
      </c>
      <c r="H242" s="84">
        <f>'Spontaneous Sites Service Prov'!F252</f>
        <v>18.5564</v>
      </c>
      <c r="I242" s="84">
        <f>'Spontaneous Sites Service Prov'!G252</f>
        <v>-72.33393333333333</v>
      </c>
      <c r="J242" s="83" t="str">
        <f>'Spontaneous Sites Service Prov'!H252</f>
        <v>Orphelinat</v>
      </c>
      <c r="K242" s="85">
        <f>'Spontaneous Sites Service Prov'!I252</f>
        <v>0</v>
      </c>
      <c r="L242" s="85">
        <f>'Spontaneous Sites Service Prov'!J252</f>
        <v>0</v>
      </c>
      <c r="M242" s="164" t="str">
        <f>'Spontaneous Sites Service Prov'!K252</f>
        <v>Avsi</v>
      </c>
    </row>
    <row r="243" spans="2:13" ht="18.75" customHeight="1">
      <c r="B243" s="163">
        <f>'Spontaneous Sites Service Prov'!A253</f>
        <v>245</v>
      </c>
      <c r="C243" s="83">
        <f>'Spontaneous Sites Service Prov'!B253</f>
        <v>111</v>
      </c>
      <c r="D243" s="83" t="s">
        <v>460</v>
      </c>
      <c r="E243" s="83" t="str">
        <f>'Spontaneous Sites Service Prov'!C253</f>
        <v>Port au Prince</v>
      </c>
      <c r="F243" s="83" t="str">
        <f>'Spontaneous Sites Service Prov'!D253</f>
        <v>111-03</v>
      </c>
      <c r="G243" s="83" t="str">
        <f>'Spontaneous Sites Service Prov'!E253</f>
        <v>Martissant</v>
      </c>
      <c r="H243" s="84">
        <f>'Spontaneous Sites Service Prov'!F253</f>
        <v>18.5564</v>
      </c>
      <c r="I243" s="84">
        <f>'Spontaneous Sites Service Prov'!G253</f>
        <v>-72.33393333333333</v>
      </c>
      <c r="J243" s="83" t="str">
        <f>'Spontaneous Sites Service Prov'!H253</f>
        <v>Belvie</v>
      </c>
      <c r="K243" s="85">
        <f>'Spontaneous Sites Service Prov'!I253</f>
        <v>0</v>
      </c>
      <c r="L243" s="85">
        <f>'Spontaneous Sites Service Prov'!J253</f>
        <v>0</v>
      </c>
      <c r="M243" s="164">
        <f>'Spontaneous Sites Service Prov'!K253</f>
        <v>0</v>
      </c>
    </row>
    <row r="244" spans="2:13" ht="18.75" customHeight="1">
      <c r="B244" s="163">
        <f>'Spontaneous Sites Service Prov'!A254</f>
        <v>246</v>
      </c>
      <c r="C244" s="83">
        <f>'Spontaneous Sites Service Prov'!B254</f>
        <v>111</v>
      </c>
      <c r="D244" s="83" t="s">
        <v>460</v>
      </c>
      <c r="E244" s="83" t="str">
        <f>'Spontaneous Sites Service Prov'!C254</f>
        <v>Port au Prince</v>
      </c>
      <c r="F244" s="83" t="str">
        <f>'Spontaneous Sites Service Prov'!D254</f>
        <v>111-03</v>
      </c>
      <c r="G244" s="83" t="str">
        <f>'Spontaneous Sites Service Prov'!E254</f>
        <v>Martissant</v>
      </c>
      <c r="H244" s="84">
        <f>'Spontaneous Sites Service Prov'!F254</f>
        <v>18.5564</v>
      </c>
      <c r="I244" s="84">
        <f>'Spontaneous Sites Service Prov'!G254</f>
        <v>-72.33393333333333</v>
      </c>
      <c r="J244" s="83" t="str">
        <f>'Spontaneous Sites Service Prov'!H254</f>
        <v>Cité des Artistes</v>
      </c>
      <c r="K244" s="85">
        <f>'Spontaneous Sites Service Prov'!I254</f>
        <v>0</v>
      </c>
      <c r="L244" s="85">
        <f>'Spontaneous Sites Service Prov'!J254</f>
        <v>0</v>
      </c>
      <c r="M244" s="164">
        <f>'Spontaneous Sites Service Prov'!K254</f>
        <v>0</v>
      </c>
    </row>
    <row r="245" spans="2:13" ht="18.75" customHeight="1">
      <c r="B245" s="163">
        <f>'Spontaneous Sites Service Prov'!A255</f>
        <v>247</v>
      </c>
      <c r="C245" s="83">
        <f>'Spontaneous Sites Service Prov'!B255</f>
        <v>111</v>
      </c>
      <c r="D245" s="83" t="s">
        <v>460</v>
      </c>
      <c r="E245" s="83" t="str">
        <f>'Spontaneous Sites Service Prov'!C255</f>
        <v>Port au Prince</v>
      </c>
      <c r="F245" s="83" t="str">
        <f>'Spontaneous Sites Service Prov'!D255</f>
        <v>111-03</v>
      </c>
      <c r="G245" s="83" t="str">
        <f>'Spontaneous Sites Service Prov'!E255</f>
        <v>Martissant</v>
      </c>
      <c r="H245" s="84">
        <f>'Spontaneous Sites Service Prov'!F255</f>
        <v>18.5564</v>
      </c>
      <c r="I245" s="84">
        <f>'Spontaneous Sites Service Prov'!G255</f>
        <v>-72.33393333333333</v>
      </c>
      <c r="J245" s="83" t="str">
        <f>'Spontaneous Sites Service Prov'!H255</f>
        <v>Bas Grande Ravine</v>
      </c>
      <c r="K245" s="85">
        <f>'Spontaneous Sites Service Prov'!I255</f>
        <v>0</v>
      </c>
      <c r="L245" s="85">
        <f>'Spontaneous Sites Service Prov'!J255</f>
        <v>0</v>
      </c>
      <c r="M245" s="164">
        <f>'Spontaneous Sites Service Prov'!K255</f>
        <v>0</v>
      </c>
    </row>
    <row r="246" spans="2:13" ht="18.75" customHeight="1">
      <c r="B246" s="163">
        <f>'Spontaneous Sites Service Prov'!A256</f>
        <v>248</v>
      </c>
      <c r="C246" s="83">
        <f>'Spontaneous Sites Service Prov'!B256</f>
        <v>111</v>
      </c>
      <c r="D246" s="83" t="s">
        <v>460</v>
      </c>
      <c r="E246" s="83" t="str">
        <f>'Spontaneous Sites Service Prov'!C256</f>
        <v>Port au Prince</v>
      </c>
      <c r="F246" s="83" t="str">
        <f>'Spontaneous Sites Service Prov'!D256</f>
        <v>111-03</v>
      </c>
      <c r="G246" s="83" t="str">
        <f>'Spontaneous Sites Service Prov'!E256</f>
        <v>Martissant</v>
      </c>
      <c r="H246" s="84">
        <f>'Spontaneous Sites Service Prov'!F256</f>
        <v>18.5564</v>
      </c>
      <c r="I246" s="84">
        <f>'Spontaneous Sites Service Prov'!G256</f>
        <v>-72.33393333333333</v>
      </c>
      <c r="J246" s="83" t="str">
        <f>'Spontaneous Sites Service Prov'!H256</f>
        <v>Parc Topaz </v>
      </c>
      <c r="K246" s="85">
        <f>'Spontaneous Sites Service Prov'!I256</f>
        <v>0</v>
      </c>
      <c r="L246" s="85">
        <f>'Spontaneous Sites Service Prov'!J256</f>
        <v>0</v>
      </c>
      <c r="M246" s="164" t="str">
        <f>'Spontaneous Sites Service Prov'!K256</f>
        <v>Premiere Urgence</v>
      </c>
    </row>
    <row r="247" spans="2:13" ht="18.75" customHeight="1">
      <c r="B247" s="163">
        <f>'Spontaneous Sites Service Prov'!A257</f>
        <v>249</v>
      </c>
      <c r="C247" s="83">
        <f>'Spontaneous Sites Service Prov'!B257</f>
        <v>111</v>
      </c>
      <c r="D247" s="83" t="s">
        <v>460</v>
      </c>
      <c r="E247" s="83" t="str">
        <f>'Spontaneous Sites Service Prov'!C257</f>
        <v>Port au Prince</v>
      </c>
      <c r="F247" s="83" t="str">
        <f>'Spontaneous Sites Service Prov'!D257</f>
        <v>111-03</v>
      </c>
      <c r="G247" s="83" t="str">
        <f>'Spontaneous Sites Service Prov'!E257</f>
        <v>Martissant</v>
      </c>
      <c r="H247" s="84">
        <f>'Spontaneous Sites Service Prov'!F257</f>
        <v>18.5564</v>
      </c>
      <c r="I247" s="84">
        <f>'Spontaneous Sites Service Prov'!G257</f>
        <v>-72.33393333333333</v>
      </c>
      <c r="J247" s="83" t="str">
        <f>'Spontaneous Sites Service Prov'!H257</f>
        <v>Village Anacaona (La Bel-Air) - Fontamara 43</v>
      </c>
      <c r="K247" s="85">
        <f>'Spontaneous Sites Service Prov'!I257</f>
        <v>0</v>
      </c>
      <c r="L247" s="85">
        <f>'Spontaneous Sites Service Prov'!J257</f>
        <v>0</v>
      </c>
      <c r="M247" s="164">
        <f>'Spontaneous Sites Service Prov'!K257</f>
        <v>0</v>
      </c>
    </row>
    <row r="248" spans="2:13" ht="18.75" customHeight="1">
      <c r="B248" s="163">
        <f>'Spontaneous Sites Service Prov'!A258</f>
        <v>250</v>
      </c>
      <c r="C248" s="83">
        <f>'Spontaneous Sites Service Prov'!B258</f>
        <v>111</v>
      </c>
      <c r="D248" s="83" t="s">
        <v>460</v>
      </c>
      <c r="E248" s="83" t="str">
        <f>'Spontaneous Sites Service Prov'!C258</f>
        <v>Port au Prince</v>
      </c>
      <c r="F248" s="83" t="str">
        <f>'Spontaneous Sites Service Prov'!D258</f>
        <v>111-03</v>
      </c>
      <c r="G248" s="83" t="str">
        <f>'Spontaneous Sites Service Prov'!E258</f>
        <v>Martissant</v>
      </c>
      <c r="H248" s="84">
        <f>'Spontaneous Sites Service Prov'!F258</f>
        <v>18.5564</v>
      </c>
      <c r="I248" s="84">
        <f>'Spontaneous Sites Service Prov'!G258</f>
        <v>-72.33393333333333</v>
      </c>
      <c r="J248" s="83" t="str">
        <f>'Spontaneous Sites Service Prov'!H258</f>
        <v>Fontamara 43 Dagrin</v>
      </c>
      <c r="K248" s="85">
        <f>'Spontaneous Sites Service Prov'!I258</f>
        <v>0</v>
      </c>
      <c r="L248" s="85">
        <f>'Spontaneous Sites Service Prov'!J258</f>
        <v>0</v>
      </c>
      <c r="M248" s="164">
        <f>'Spontaneous Sites Service Prov'!K258</f>
        <v>0</v>
      </c>
    </row>
    <row r="249" spans="2:13" ht="18.75" customHeight="1">
      <c r="B249" s="163">
        <f>'Spontaneous Sites Service Prov'!A259</f>
        <v>251</v>
      </c>
      <c r="C249" s="83">
        <f>'Spontaneous Sites Service Prov'!B259</f>
        <v>111</v>
      </c>
      <c r="D249" s="83" t="s">
        <v>460</v>
      </c>
      <c r="E249" s="83" t="str">
        <f>'Spontaneous Sites Service Prov'!C259</f>
        <v>Port au Prince</v>
      </c>
      <c r="F249" s="83" t="str">
        <f>'Spontaneous Sites Service Prov'!D259</f>
        <v>111-03</v>
      </c>
      <c r="G249" s="83" t="str">
        <f>'Spontaneous Sites Service Prov'!E259</f>
        <v>Martissant</v>
      </c>
      <c r="H249" s="84">
        <f>'Spontaneous Sites Service Prov'!F259</f>
        <v>18.5564</v>
      </c>
      <c r="I249" s="84">
        <f>'Spontaneous Sites Service Prov'!G259</f>
        <v>-72.33393333333333</v>
      </c>
      <c r="J249" s="83" t="str">
        <f>'Spontaneous Sites Service Prov'!H259</f>
        <v>Impasse Boyer</v>
      </c>
      <c r="K249" s="85">
        <f>'Spontaneous Sites Service Prov'!I259</f>
        <v>0</v>
      </c>
      <c r="L249" s="85">
        <f>'Spontaneous Sites Service Prov'!J259</f>
        <v>0</v>
      </c>
      <c r="M249" s="164">
        <f>'Spontaneous Sites Service Prov'!K259</f>
        <v>0</v>
      </c>
    </row>
    <row r="250" spans="2:13" ht="18.75" customHeight="1">
      <c r="B250" s="163">
        <f>'Spontaneous Sites Service Prov'!A260</f>
        <v>252</v>
      </c>
      <c r="C250" s="83">
        <f>'Spontaneous Sites Service Prov'!B260</f>
        <v>111</v>
      </c>
      <c r="D250" s="83" t="s">
        <v>460</v>
      </c>
      <c r="E250" s="83" t="str">
        <f>'Spontaneous Sites Service Prov'!C260</f>
        <v>Port au Prince</v>
      </c>
      <c r="F250" s="83" t="str">
        <f>'Spontaneous Sites Service Prov'!D260</f>
        <v>111-03</v>
      </c>
      <c r="G250" s="83" t="str">
        <f>'Spontaneous Sites Service Prov'!E260</f>
        <v>Martissant</v>
      </c>
      <c r="H250" s="84">
        <f>'Spontaneous Sites Service Prov'!F260</f>
        <v>18.5564</v>
      </c>
      <c r="I250" s="84">
        <f>'Spontaneous Sites Service Prov'!G260</f>
        <v>-72.33393333333333</v>
      </c>
      <c r="J250" s="83" t="str">
        <f>'Spontaneous Sites Service Prov'!H260</f>
        <v>Thermo</v>
      </c>
      <c r="K250" s="85">
        <f>'Spontaneous Sites Service Prov'!I260</f>
        <v>0</v>
      </c>
      <c r="L250" s="85">
        <f>'Spontaneous Sites Service Prov'!J260</f>
        <v>0</v>
      </c>
      <c r="M250" s="164">
        <f>'Spontaneous Sites Service Prov'!K260</f>
        <v>0</v>
      </c>
    </row>
    <row r="251" spans="2:13" ht="18.75" customHeight="1">
      <c r="B251" s="163">
        <f>'Spontaneous Sites Service Prov'!A261</f>
        <v>253</v>
      </c>
      <c r="C251" s="83">
        <f>'Spontaneous Sites Service Prov'!B261</f>
        <v>111</v>
      </c>
      <c r="D251" s="83" t="s">
        <v>460</v>
      </c>
      <c r="E251" s="83" t="str">
        <f>'Spontaneous Sites Service Prov'!C261</f>
        <v>Port au Prince</v>
      </c>
      <c r="F251" s="83" t="str">
        <f>'Spontaneous Sites Service Prov'!D261</f>
        <v>111-03</v>
      </c>
      <c r="G251" s="83" t="str">
        <f>'Spontaneous Sites Service Prov'!E261</f>
        <v>Martissant</v>
      </c>
      <c r="H251" s="84">
        <f>'Spontaneous Sites Service Prov'!F261</f>
        <v>18.5564</v>
      </c>
      <c r="I251" s="84">
        <f>'Spontaneous Sites Service Prov'!G261</f>
        <v>-72.33393333333333</v>
      </c>
      <c r="J251" s="83" t="str">
        <f>'Spontaneous Sites Service Prov'!H261</f>
        <v>Rte Sable Prolongé</v>
      </c>
      <c r="K251" s="85">
        <f>'Spontaneous Sites Service Prov'!I261</f>
        <v>0</v>
      </c>
      <c r="L251" s="85">
        <f>'Spontaneous Sites Service Prov'!J261</f>
        <v>0</v>
      </c>
      <c r="M251" s="164">
        <f>'Spontaneous Sites Service Prov'!K261</f>
        <v>0</v>
      </c>
    </row>
    <row r="252" spans="2:13" ht="18.75" customHeight="1">
      <c r="B252" s="163">
        <f>'Spontaneous Sites Service Prov'!A262</f>
        <v>254</v>
      </c>
      <c r="C252" s="83">
        <f>'Spontaneous Sites Service Prov'!B262</f>
        <v>111</v>
      </c>
      <c r="D252" s="83" t="s">
        <v>460</v>
      </c>
      <c r="E252" s="83" t="str">
        <f>'Spontaneous Sites Service Prov'!C262</f>
        <v>Port au Prince</v>
      </c>
      <c r="F252" s="83" t="str">
        <f>'Spontaneous Sites Service Prov'!D262</f>
        <v>111-03</v>
      </c>
      <c r="G252" s="83" t="str">
        <f>'Spontaneous Sites Service Prov'!E262</f>
        <v>Martissant</v>
      </c>
      <c r="H252" s="84">
        <f>'Spontaneous Sites Service Prov'!F262</f>
        <v>18.5564</v>
      </c>
      <c r="I252" s="84">
        <f>'Spontaneous Sites Service Prov'!G262</f>
        <v>-72.33393333333333</v>
      </c>
      <c r="J252" s="83" t="str">
        <f>'Spontaneous Sites Service Prov'!H262</f>
        <v>Anba Café</v>
      </c>
      <c r="K252" s="85">
        <f>'Spontaneous Sites Service Prov'!I262</f>
        <v>0</v>
      </c>
      <c r="L252" s="85">
        <f>'Spontaneous Sites Service Prov'!J262</f>
        <v>0</v>
      </c>
      <c r="M252" s="164">
        <f>'Spontaneous Sites Service Prov'!K262</f>
        <v>0</v>
      </c>
    </row>
    <row r="253" spans="2:13" ht="18.75" customHeight="1">
      <c r="B253" s="163">
        <f>'Spontaneous Sites Service Prov'!A263</f>
        <v>255</v>
      </c>
      <c r="C253" s="83">
        <f>'Spontaneous Sites Service Prov'!B263</f>
        <v>111</v>
      </c>
      <c r="D253" s="83" t="s">
        <v>460</v>
      </c>
      <c r="E253" s="83" t="str">
        <f>'Spontaneous Sites Service Prov'!C263</f>
        <v>Port au Prince</v>
      </c>
      <c r="F253" s="83" t="str">
        <f>'Spontaneous Sites Service Prov'!D263</f>
        <v>111-03</v>
      </c>
      <c r="G253" s="83" t="str">
        <f>'Spontaneous Sites Service Prov'!E263</f>
        <v>Martissant</v>
      </c>
      <c r="H253" s="84">
        <f>'Spontaneous Sites Service Prov'!F263</f>
        <v>18.5564</v>
      </c>
      <c r="I253" s="84">
        <f>'Spontaneous Sites Service Prov'!G263</f>
        <v>-72.33393333333333</v>
      </c>
      <c r="J253" s="83" t="str">
        <f>'Spontaneous Sites Service Prov'!H263</f>
        <v>Lokal Mormon</v>
      </c>
      <c r="K253" s="85">
        <f>'Spontaneous Sites Service Prov'!I263</f>
        <v>0</v>
      </c>
      <c r="L253" s="85">
        <f>'Spontaneous Sites Service Prov'!J263</f>
        <v>0</v>
      </c>
      <c r="M253" s="164">
        <f>'Spontaneous Sites Service Prov'!K263</f>
        <v>0</v>
      </c>
    </row>
    <row r="254" spans="2:13" ht="18.75" customHeight="1">
      <c r="B254" s="163">
        <f>'Spontaneous Sites Service Prov'!A264</f>
        <v>257</v>
      </c>
      <c r="C254" s="83">
        <f>'Spontaneous Sites Service Prov'!B264</f>
        <v>111</v>
      </c>
      <c r="D254" s="83" t="s">
        <v>460</v>
      </c>
      <c r="E254" s="83" t="str">
        <f>'Spontaneous Sites Service Prov'!C264</f>
        <v>Port au Prince</v>
      </c>
      <c r="F254" s="83" t="str">
        <f>'Spontaneous Sites Service Prov'!D264</f>
        <v>111-03</v>
      </c>
      <c r="G254" s="83" t="str">
        <f>'Spontaneous Sites Service Prov'!E264</f>
        <v>Martissant</v>
      </c>
      <c r="H254" s="84">
        <f>'Spontaneous Sites Service Prov'!F264</f>
        <v>0</v>
      </c>
      <c r="I254" s="84">
        <f>'Spontaneous Sites Service Prov'!G264</f>
        <v>0</v>
      </c>
      <c r="J254" s="83" t="str">
        <f>'Spontaneous Sites Service Prov'!H264</f>
        <v>Bò Marché</v>
      </c>
      <c r="K254" s="85">
        <f>'Spontaneous Sites Service Prov'!I264</f>
        <v>1500</v>
      </c>
      <c r="L254" s="85">
        <f>'Spontaneous Sites Service Prov'!J264</f>
        <v>250</v>
      </c>
      <c r="M254" s="164" t="str">
        <f>'Spontaneous Sites Service Prov'!K264</f>
        <v>Concern</v>
      </c>
    </row>
    <row r="255" spans="2:13" ht="18.75" customHeight="1">
      <c r="B255" s="163">
        <f>'Spontaneous Sites Service Prov'!A265</f>
        <v>258</v>
      </c>
      <c r="C255" s="83">
        <f>'Spontaneous Sites Service Prov'!B265</f>
        <v>111</v>
      </c>
      <c r="D255" s="83" t="s">
        <v>460</v>
      </c>
      <c r="E255" s="83" t="str">
        <f>'Spontaneous Sites Service Prov'!C265</f>
        <v>Port au Prince</v>
      </c>
      <c r="F255" s="83" t="str">
        <f>'Spontaneous Sites Service Prov'!D265</f>
        <v>111-03</v>
      </c>
      <c r="G255" s="83" t="str">
        <f>'Spontaneous Sites Service Prov'!E265</f>
        <v>Martissant</v>
      </c>
      <c r="H255" s="84">
        <f>'Spontaneous Sites Service Prov'!F265</f>
        <v>0</v>
      </c>
      <c r="I255" s="84">
        <f>'Spontaneous Sites Service Prov'!G265</f>
        <v>0</v>
      </c>
      <c r="J255" s="83" t="str">
        <f>'Spontaneous Sites Service Prov'!H265</f>
        <v>Rue Bien Aimé à gauche</v>
      </c>
      <c r="K255" s="85">
        <f>'Spontaneous Sites Service Prov'!I265</f>
        <v>700</v>
      </c>
      <c r="L255" s="85">
        <f>'Spontaneous Sites Service Prov'!J265</f>
        <v>116.66666666666667</v>
      </c>
      <c r="M255" s="164">
        <f>'Spontaneous Sites Service Prov'!K265</f>
        <v>0</v>
      </c>
    </row>
    <row r="256" spans="2:13" ht="18.75" customHeight="1">
      <c r="B256" s="163">
        <f>'Spontaneous Sites Service Prov'!A266</f>
        <v>259</v>
      </c>
      <c r="C256" s="83">
        <f>'Spontaneous Sites Service Prov'!B266</f>
        <v>111</v>
      </c>
      <c r="D256" s="83" t="s">
        <v>460</v>
      </c>
      <c r="E256" s="83" t="str">
        <f>'Spontaneous Sites Service Prov'!C266</f>
        <v>Port au Prince</v>
      </c>
      <c r="F256" s="83" t="str">
        <f>'Spontaneous Sites Service Prov'!D266</f>
        <v>111-03</v>
      </c>
      <c r="G256" s="83" t="str">
        <f>'Spontaneous Sites Service Prov'!E266</f>
        <v>Martissant</v>
      </c>
      <c r="H256" s="84">
        <f>'Spontaneous Sites Service Prov'!F266</f>
        <v>0</v>
      </c>
      <c r="I256" s="84">
        <f>'Spontaneous Sites Service Prov'!G266</f>
        <v>0</v>
      </c>
      <c r="J256" s="83" t="str">
        <f>'Spontaneous Sites Service Prov'!H266</f>
        <v>Espace de Paix Ti Bwa</v>
      </c>
      <c r="K256" s="85">
        <f>'Spontaneous Sites Service Prov'!I266</f>
        <v>0</v>
      </c>
      <c r="L256" s="85">
        <f>'Spontaneous Sites Service Prov'!J266</f>
        <v>0</v>
      </c>
      <c r="M256" s="164" t="str">
        <f>'Spontaneous Sites Service Prov'!K266</f>
        <v>Avsi</v>
      </c>
    </row>
    <row r="257" spans="2:13" ht="18.75" customHeight="1">
      <c r="B257" s="163">
        <f>'Spontaneous Sites Service Prov'!A267</f>
        <v>260</v>
      </c>
      <c r="C257" s="83">
        <f>'Spontaneous Sites Service Prov'!B267</f>
        <v>111</v>
      </c>
      <c r="D257" s="83" t="s">
        <v>460</v>
      </c>
      <c r="E257" s="83" t="str">
        <f>'Spontaneous Sites Service Prov'!C267</f>
        <v>Port au Prince</v>
      </c>
      <c r="F257" s="83" t="str">
        <f>'Spontaneous Sites Service Prov'!D267</f>
        <v>111-03</v>
      </c>
      <c r="G257" s="83" t="str">
        <f>'Spontaneous Sites Service Prov'!E267</f>
        <v>Martissant</v>
      </c>
      <c r="H257" s="84">
        <f>'Spontaneous Sites Service Prov'!F267</f>
        <v>0</v>
      </c>
      <c r="I257" s="84">
        <f>'Spontaneous Sites Service Prov'!G267</f>
        <v>0</v>
      </c>
      <c r="J257" s="83" t="str">
        <f>'Spontaneous Sites Service Prov'!H267</f>
        <v>Fort Mercredi Mitan</v>
      </c>
      <c r="K257" s="85">
        <f>'Spontaneous Sites Service Prov'!I267</f>
        <v>0</v>
      </c>
      <c r="L257" s="85">
        <f>'Spontaneous Sites Service Prov'!J267</f>
        <v>0</v>
      </c>
      <c r="M257" s="164">
        <f>'Spontaneous Sites Service Prov'!K267</f>
        <v>0</v>
      </c>
    </row>
    <row r="258" spans="2:13" ht="18.75" customHeight="1">
      <c r="B258" s="163">
        <f>'Spontaneous Sites Service Prov'!A268</f>
        <v>261</v>
      </c>
      <c r="C258" s="83">
        <f>'Spontaneous Sites Service Prov'!B268</f>
        <v>111</v>
      </c>
      <c r="D258" s="83" t="s">
        <v>460</v>
      </c>
      <c r="E258" s="83" t="str">
        <f>'Spontaneous Sites Service Prov'!C268</f>
        <v>Port au Prince</v>
      </c>
      <c r="F258" s="83" t="str">
        <f>'Spontaneous Sites Service Prov'!D268</f>
        <v>111-03</v>
      </c>
      <c r="G258" s="83" t="str">
        <f>'Spontaneous Sites Service Prov'!E268</f>
        <v>Martissant</v>
      </c>
      <c r="H258" s="84">
        <f>'Spontaneous Sites Service Prov'!F268</f>
        <v>0</v>
      </c>
      <c r="I258" s="84">
        <f>'Spontaneous Sites Service Prov'!G268</f>
        <v>0</v>
      </c>
      <c r="J258" s="83" t="str">
        <f>'Spontaneous Sites Service Prov'!H268</f>
        <v>Bas Sion</v>
      </c>
      <c r="K258" s="85">
        <f>'Spontaneous Sites Service Prov'!I268</f>
        <v>0</v>
      </c>
      <c r="L258" s="85">
        <f>'Spontaneous Sites Service Prov'!J268</f>
        <v>0</v>
      </c>
      <c r="M258" s="164" t="str">
        <f>'Spontaneous Sites Service Prov'!K268</f>
        <v>Concern</v>
      </c>
    </row>
    <row r="259" spans="2:13" ht="18.75" customHeight="1">
      <c r="B259" s="163">
        <f>'Spontaneous Sites Service Prov'!A269</f>
        <v>262</v>
      </c>
      <c r="C259" s="83">
        <f>'Spontaneous Sites Service Prov'!B269</f>
        <v>111</v>
      </c>
      <c r="D259" s="83" t="s">
        <v>460</v>
      </c>
      <c r="E259" s="83" t="str">
        <f>'Spontaneous Sites Service Prov'!C269</f>
        <v>Port au Prince</v>
      </c>
      <c r="F259" s="83" t="str">
        <f>'Spontaneous Sites Service Prov'!D269</f>
        <v>111-03</v>
      </c>
      <c r="G259" s="83" t="str">
        <f>'Spontaneous Sites Service Prov'!E269</f>
        <v>Martissant</v>
      </c>
      <c r="H259" s="84">
        <f>'Spontaneous Sites Service Prov'!F269</f>
        <v>0</v>
      </c>
      <c r="I259" s="84">
        <f>'Spontaneous Sites Service Prov'!G269</f>
        <v>0</v>
      </c>
      <c r="J259" s="83" t="str">
        <f>'Spontaneous Sites Service Prov'!H269</f>
        <v>L'Eglise St Michel </v>
      </c>
      <c r="K259" s="85">
        <f>'Spontaneous Sites Service Prov'!I269</f>
        <v>0</v>
      </c>
      <c r="L259" s="85">
        <f>'Spontaneous Sites Service Prov'!J269</f>
        <v>0</v>
      </c>
      <c r="M259" s="164" t="str">
        <f>'Spontaneous Sites Service Prov'!K269</f>
        <v>Premiere Urgence</v>
      </c>
    </row>
    <row r="260" spans="2:13" ht="18.75" customHeight="1">
      <c r="B260" s="163">
        <f>'Spontaneous Sites Service Prov'!A270</f>
        <v>263</v>
      </c>
      <c r="C260" s="83">
        <f>'Spontaneous Sites Service Prov'!B270</f>
        <v>111</v>
      </c>
      <c r="D260" s="83" t="s">
        <v>460</v>
      </c>
      <c r="E260" s="83" t="str">
        <f>'Spontaneous Sites Service Prov'!C270</f>
        <v>Port au Prince</v>
      </c>
      <c r="F260" s="83" t="str">
        <f>'Spontaneous Sites Service Prov'!D270</f>
        <v>111-03</v>
      </c>
      <c r="G260" s="83" t="str">
        <f>'Spontaneous Sites Service Prov'!E270</f>
        <v>Martissant</v>
      </c>
      <c r="H260" s="84">
        <f>'Spontaneous Sites Service Prov'!F270</f>
        <v>0</v>
      </c>
      <c r="I260" s="84">
        <f>'Spontaneous Sites Service Prov'!G270</f>
        <v>0</v>
      </c>
      <c r="J260" s="83" t="str">
        <f>'Spontaneous Sites Service Prov'!H270</f>
        <v>Impasse Gregoire</v>
      </c>
      <c r="K260" s="85">
        <f>'Spontaneous Sites Service Prov'!I270</f>
        <v>0</v>
      </c>
      <c r="L260" s="85">
        <f>'Spontaneous Sites Service Prov'!J270</f>
        <v>0</v>
      </c>
      <c r="M260" s="164">
        <f>'Spontaneous Sites Service Prov'!K270</f>
        <v>0</v>
      </c>
    </row>
    <row r="261" spans="2:13" ht="18.75" customHeight="1">
      <c r="B261" s="163">
        <f>'Spontaneous Sites Service Prov'!A271</f>
        <v>264</v>
      </c>
      <c r="C261" s="83">
        <f>'Spontaneous Sites Service Prov'!B271</f>
        <v>111</v>
      </c>
      <c r="D261" s="83" t="s">
        <v>460</v>
      </c>
      <c r="E261" s="83" t="str">
        <f>'Spontaneous Sites Service Prov'!C271</f>
        <v>Port au Prince</v>
      </c>
      <c r="F261" s="83" t="str">
        <f>'Spontaneous Sites Service Prov'!D271</f>
        <v>111-03</v>
      </c>
      <c r="G261" s="83" t="str">
        <f>'Spontaneous Sites Service Prov'!E271</f>
        <v>Martissant</v>
      </c>
      <c r="H261" s="84">
        <f>'Spontaneous Sites Service Prov'!F271</f>
        <v>0</v>
      </c>
      <c r="I261" s="84">
        <f>'Spontaneous Sites Service Prov'!G271</f>
        <v>0</v>
      </c>
      <c r="J261" s="83" t="str">
        <f>'Spontaneous Sites Service Prov'!H271</f>
        <v>Fontamara 45</v>
      </c>
      <c r="K261" s="85">
        <f>'Spontaneous Sites Service Prov'!I271</f>
        <v>0</v>
      </c>
      <c r="L261" s="85">
        <f>'Spontaneous Sites Service Prov'!J271</f>
        <v>0</v>
      </c>
      <c r="M261" s="164">
        <f>'Spontaneous Sites Service Prov'!K271</f>
        <v>0</v>
      </c>
    </row>
    <row r="262" spans="2:13" ht="18.75" customHeight="1">
      <c r="B262" s="163">
        <f>'Spontaneous Sites Service Prov'!A272</f>
        <v>265</v>
      </c>
      <c r="C262" s="83">
        <f>'Spontaneous Sites Service Prov'!B272</f>
        <v>111</v>
      </c>
      <c r="D262" s="83" t="s">
        <v>460</v>
      </c>
      <c r="E262" s="83" t="str">
        <f>'Spontaneous Sites Service Prov'!C272</f>
        <v>Port au Prince</v>
      </c>
      <c r="F262" s="83">
        <f>'Spontaneous Sites Service Prov'!D272</f>
        <v>0</v>
      </c>
      <c r="G262" s="83" t="str">
        <f>'Spontaneous Sites Service Prov'!E272</f>
        <v>Petionville</v>
      </c>
      <c r="H262" s="84">
        <f>'Spontaneous Sites Service Prov'!F272</f>
        <v>18.5564</v>
      </c>
      <c r="I262" s="84">
        <f>'Spontaneous Sites Service Prov'!G272</f>
        <v>-72.33393333333333</v>
      </c>
      <c r="J262" s="83" t="str">
        <f>'Spontaneous Sites Service Prov'!H272</f>
        <v>Place</v>
      </c>
      <c r="K262" s="85">
        <f>'Spontaneous Sites Service Prov'!I272</f>
        <v>0</v>
      </c>
      <c r="L262" s="85">
        <f>'Spontaneous Sites Service Prov'!J272</f>
        <v>0</v>
      </c>
      <c r="M262" s="164">
        <f>'Spontaneous Sites Service Prov'!K272</f>
        <v>0</v>
      </c>
    </row>
    <row r="263" spans="2:13" ht="18.75" customHeight="1">
      <c r="B263" s="163">
        <f>'Spontaneous Sites Service Prov'!A273</f>
        <v>266</v>
      </c>
      <c r="C263" s="83">
        <f>'Spontaneous Sites Service Prov'!B273</f>
        <v>111</v>
      </c>
      <c r="D263" s="83" t="s">
        <v>460</v>
      </c>
      <c r="E263" s="83" t="str">
        <f>'Spontaneous Sites Service Prov'!C273</f>
        <v>Port au Prince</v>
      </c>
      <c r="F263" s="83" t="str">
        <f>'Spontaneous Sites Service Prov'!D273</f>
        <v>112-01</v>
      </c>
      <c r="G263" s="83" t="str">
        <f>'Spontaneous Sites Service Prov'!E273</f>
        <v>Saint Martain</v>
      </c>
      <c r="H263" s="84">
        <f>'Spontaneous Sites Service Prov'!F273</f>
        <v>18.5564</v>
      </c>
      <c r="I263" s="84">
        <f>'Spontaneous Sites Service Prov'!G273</f>
        <v>-72.33393333333333</v>
      </c>
      <c r="J263" s="83" t="str">
        <f>'Spontaneous Sites Service Prov'!H273</f>
        <v>Haut Sanatorium (Morne Ti mede, Snelac, Corridor Jerome, Foyer Nazarethe)</v>
      </c>
      <c r="K263" s="85">
        <f>'Spontaneous Sites Service Prov'!I273</f>
        <v>0</v>
      </c>
      <c r="L263" s="85">
        <f>'Spontaneous Sites Service Prov'!J273</f>
        <v>0</v>
      </c>
      <c r="M263" s="164">
        <f>'Spontaneous Sites Service Prov'!K273</f>
        <v>0</v>
      </c>
    </row>
    <row r="264" spans="2:13" ht="18.75" customHeight="1">
      <c r="B264" s="163">
        <f>'Spontaneous Sites Service Prov'!A274</f>
        <v>267</v>
      </c>
      <c r="C264" s="83">
        <f>'Spontaneous Sites Service Prov'!B274</f>
        <v>111</v>
      </c>
      <c r="D264" s="83" t="s">
        <v>460</v>
      </c>
      <c r="E264" s="83" t="str">
        <f>'Spontaneous Sites Service Prov'!C274</f>
        <v>Port au Prince</v>
      </c>
      <c r="F264" s="83" t="str">
        <f>'Spontaneous Sites Service Prov'!D274</f>
        <v>112-01</v>
      </c>
      <c r="G264" s="83" t="str">
        <f>'Spontaneous Sites Service Prov'!E274</f>
        <v>Saint Martain</v>
      </c>
      <c r="H264" s="84">
        <f>'Spontaneous Sites Service Prov'!F274</f>
        <v>18.5564</v>
      </c>
      <c r="I264" s="84">
        <f>'Spontaneous Sites Service Prov'!G274</f>
        <v>-72.33393333333333</v>
      </c>
      <c r="J264" s="83" t="str">
        <f>'Spontaneous Sites Service Prov'!H274</f>
        <v>Eglise de Dieu</v>
      </c>
      <c r="K264" s="85">
        <f>'Spontaneous Sites Service Prov'!I274</f>
        <v>0</v>
      </c>
      <c r="L264" s="85">
        <f>'Spontaneous Sites Service Prov'!J274</f>
        <v>0</v>
      </c>
      <c r="M264" s="164">
        <f>'Spontaneous Sites Service Prov'!K274</f>
        <v>0</v>
      </c>
    </row>
    <row r="265" spans="2:13" ht="18.75" customHeight="1">
      <c r="B265" s="163">
        <f>'Spontaneous Sites Service Prov'!A275</f>
        <v>268</v>
      </c>
      <c r="C265" s="83">
        <f>'Spontaneous Sites Service Prov'!B275</f>
        <v>111</v>
      </c>
      <c r="D265" s="83" t="s">
        <v>460</v>
      </c>
      <c r="E265" s="83" t="str">
        <f>'Spontaneous Sites Service Prov'!C275</f>
        <v>Port au Prince</v>
      </c>
      <c r="F265" s="83" t="str">
        <f>'Spontaneous Sites Service Prov'!D275</f>
        <v>112-01</v>
      </c>
      <c r="G265" s="83" t="str">
        <f>'Spontaneous Sites Service Prov'!E275</f>
        <v>Saint Martain</v>
      </c>
      <c r="H265" s="84">
        <f>'Spontaneous Sites Service Prov'!F275</f>
        <v>18.5564</v>
      </c>
      <c r="I265" s="84">
        <f>'Spontaneous Sites Service Prov'!G275</f>
        <v>-72.33393333333333</v>
      </c>
      <c r="J265" s="83" t="str">
        <f>'Spontaneous Sites Service Prov'!H275</f>
        <v>La sagesse</v>
      </c>
      <c r="K265" s="85">
        <f>'Spontaneous Sites Service Prov'!I275</f>
        <v>0</v>
      </c>
      <c r="L265" s="85">
        <f>'Spontaneous Sites Service Prov'!J275</f>
        <v>0</v>
      </c>
      <c r="M265" s="164">
        <f>'Spontaneous Sites Service Prov'!K275</f>
        <v>0</v>
      </c>
    </row>
    <row r="266" spans="2:13" ht="18.75" customHeight="1">
      <c r="B266" s="163">
        <f>'Spontaneous Sites Service Prov'!A276</f>
        <v>269</v>
      </c>
      <c r="C266" s="83">
        <f>'Spontaneous Sites Service Prov'!B276</f>
        <v>111</v>
      </c>
      <c r="D266" s="83" t="s">
        <v>460</v>
      </c>
      <c r="E266" s="83" t="str">
        <f>'Spontaneous Sites Service Prov'!C276</f>
        <v>Port au Prince</v>
      </c>
      <c r="F266" s="83" t="str">
        <f>'Spontaneous Sites Service Prov'!D276</f>
        <v>112-01</v>
      </c>
      <c r="G266" s="83" t="str">
        <f>'Spontaneous Sites Service Prov'!E276</f>
        <v>Saint Martain</v>
      </c>
      <c r="H266" s="84">
        <f>'Spontaneous Sites Service Prov'!F276</f>
        <v>18.5564</v>
      </c>
      <c r="I266" s="84">
        <f>'Spontaneous Sites Service Prov'!G276</f>
        <v>-72.33393333333333</v>
      </c>
      <c r="J266" s="83" t="str">
        <f>'Spontaneous Sites Service Prov'!H276</f>
        <v>Caroussel</v>
      </c>
      <c r="K266" s="85">
        <f>'Spontaneous Sites Service Prov'!I276</f>
        <v>0</v>
      </c>
      <c r="L266" s="85">
        <f>'Spontaneous Sites Service Prov'!J276</f>
        <v>0</v>
      </c>
      <c r="M266" s="164">
        <f>'Spontaneous Sites Service Prov'!K276</f>
        <v>0</v>
      </c>
    </row>
    <row r="267" spans="2:13" ht="18.75" customHeight="1">
      <c r="B267" s="163">
        <f>'Spontaneous Sites Service Prov'!A277</f>
        <v>270</v>
      </c>
      <c r="C267" s="83">
        <f>'Spontaneous Sites Service Prov'!B277</f>
        <v>111</v>
      </c>
      <c r="D267" s="83" t="s">
        <v>460</v>
      </c>
      <c r="E267" s="83" t="str">
        <f>'Spontaneous Sites Service Prov'!C277</f>
        <v>Port au Prince</v>
      </c>
      <c r="F267" s="83" t="str">
        <f>'Spontaneous Sites Service Prov'!D277</f>
        <v>112-01</v>
      </c>
      <c r="G267" s="83" t="str">
        <f>'Spontaneous Sites Service Prov'!E277</f>
        <v>Saint Martain</v>
      </c>
      <c r="H267" s="84">
        <f>'Spontaneous Sites Service Prov'!F277</f>
        <v>18.5564</v>
      </c>
      <c r="I267" s="84">
        <f>'Spontaneous Sites Service Prov'!G277</f>
        <v>-72.33393333333333</v>
      </c>
      <c r="J267" s="83" t="str">
        <f>'Spontaneous Sites Service Prov'!H277</f>
        <v>Delouis 2</v>
      </c>
      <c r="K267" s="85">
        <f>'Spontaneous Sites Service Prov'!I277</f>
        <v>0</v>
      </c>
      <c r="L267" s="85">
        <f>'Spontaneous Sites Service Prov'!J277</f>
        <v>0</v>
      </c>
      <c r="M267" s="164">
        <f>'Spontaneous Sites Service Prov'!K277</f>
        <v>0</v>
      </c>
    </row>
    <row r="268" spans="2:13" ht="18.75" customHeight="1">
      <c r="B268" s="163">
        <f>'Spontaneous Sites Service Prov'!A278</f>
        <v>271</v>
      </c>
      <c r="C268" s="83">
        <f>'Spontaneous Sites Service Prov'!B278</f>
        <v>111</v>
      </c>
      <c r="D268" s="83" t="s">
        <v>460</v>
      </c>
      <c r="E268" s="83" t="str">
        <f>'Spontaneous Sites Service Prov'!C278</f>
        <v>Port au Prince</v>
      </c>
      <c r="F268" s="83" t="str">
        <f>'Spontaneous Sites Service Prov'!D278</f>
        <v>112-01</v>
      </c>
      <c r="G268" s="83" t="str">
        <f>'Spontaneous Sites Service Prov'!E278</f>
        <v>Saint Martain</v>
      </c>
      <c r="H268" s="84">
        <f>'Spontaneous Sites Service Prov'!F278</f>
        <v>18.5564</v>
      </c>
      <c r="I268" s="84">
        <f>'Spontaneous Sites Service Prov'!G278</f>
        <v>-72.33393333333333</v>
      </c>
      <c r="J268" s="83" t="str">
        <f>'Spontaneous Sites Service Prov'!H278</f>
        <v>Eglise Mme Clermont</v>
      </c>
      <c r="K268" s="85">
        <f>'Spontaneous Sites Service Prov'!I278</f>
        <v>0</v>
      </c>
      <c r="L268" s="85">
        <f>'Spontaneous Sites Service Prov'!J278</f>
        <v>0</v>
      </c>
      <c r="M268" s="164">
        <f>'Spontaneous Sites Service Prov'!K278</f>
        <v>0</v>
      </c>
    </row>
    <row r="269" spans="2:13" ht="18.75" customHeight="1">
      <c r="B269" s="163">
        <f>'Spontaneous Sites Service Prov'!A279</f>
        <v>272</v>
      </c>
      <c r="C269" s="83">
        <f>'Spontaneous Sites Service Prov'!B279</f>
        <v>111</v>
      </c>
      <c r="D269" s="83" t="s">
        <v>460</v>
      </c>
      <c r="E269" s="83" t="str">
        <f>'Spontaneous Sites Service Prov'!C279</f>
        <v>Port au Prince</v>
      </c>
      <c r="F269" s="83" t="str">
        <f>'Spontaneous Sites Service Prov'!D279</f>
        <v>112-01</v>
      </c>
      <c r="G269" s="83" t="str">
        <f>'Spontaneous Sites Service Prov'!E279</f>
        <v>Saint Martain</v>
      </c>
      <c r="H269" s="84">
        <f>'Spontaneous Sites Service Prov'!F279</f>
        <v>18.5564</v>
      </c>
      <c r="I269" s="84">
        <f>'Spontaneous Sites Service Prov'!G279</f>
        <v>-72.33393333333333</v>
      </c>
      <c r="J269" s="83" t="str">
        <f>'Spontaneous Sites Service Prov'!H279</f>
        <v>Cité Charité</v>
      </c>
      <c r="K269" s="85">
        <f>'Spontaneous Sites Service Prov'!I279</f>
        <v>0</v>
      </c>
      <c r="L269" s="85">
        <f>'Spontaneous Sites Service Prov'!J279</f>
        <v>0</v>
      </c>
      <c r="M269" s="164">
        <f>'Spontaneous Sites Service Prov'!K279</f>
        <v>0</v>
      </c>
    </row>
    <row r="270" spans="2:13" ht="18.75" customHeight="1">
      <c r="B270" s="163">
        <f>'Spontaneous Sites Service Prov'!A280</f>
        <v>273</v>
      </c>
      <c r="C270" s="83">
        <f>'Spontaneous Sites Service Prov'!B280</f>
        <v>111</v>
      </c>
      <c r="D270" s="83" t="s">
        <v>460</v>
      </c>
      <c r="E270" s="83" t="str">
        <f>'Spontaneous Sites Service Prov'!C280</f>
        <v>Port au Prince</v>
      </c>
      <c r="F270" s="83" t="str">
        <f>'Spontaneous Sites Service Prov'!D280</f>
        <v>112-01</v>
      </c>
      <c r="G270" s="83" t="str">
        <f>'Spontaneous Sites Service Prov'!E280</f>
        <v>Saint Martain</v>
      </c>
      <c r="H270" s="84">
        <f>'Spontaneous Sites Service Prov'!F280</f>
        <v>0</v>
      </c>
      <c r="I270" s="84">
        <f>'Spontaneous Sites Service Prov'!G280</f>
        <v>0</v>
      </c>
      <c r="J270" s="83" t="str">
        <f>'Spontaneous Sites Service Prov'!H280</f>
        <v>Ravine Zonyon</v>
      </c>
      <c r="K270" s="85">
        <f>'Spontaneous Sites Service Prov'!I280</f>
        <v>2500</v>
      </c>
      <c r="L270" s="85">
        <f>'Spontaneous Sites Service Prov'!J280</f>
        <v>416.6666666666667</v>
      </c>
      <c r="M270" s="164" t="str">
        <f>'Spontaneous Sites Service Prov'!K280</f>
        <v>Concern</v>
      </c>
    </row>
    <row r="271" spans="2:13" ht="38.25">
      <c r="B271" s="163">
        <f>'Spontaneous Sites Service Prov'!A281</f>
        <v>274</v>
      </c>
      <c r="C271" s="83">
        <f>'Spontaneous Sites Service Prov'!B281</f>
        <v>111</v>
      </c>
      <c r="D271" s="83" t="s">
        <v>460</v>
      </c>
      <c r="E271" s="83" t="str">
        <f>'Spontaneous Sites Service Prov'!C281</f>
        <v>Port au Prince</v>
      </c>
      <c r="F271" s="83" t="str">
        <f>'Spontaneous Sites Service Prov'!D281</f>
        <v>112-01</v>
      </c>
      <c r="G271" s="83" t="str">
        <f>'Spontaneous Sites Service Prov'!E281</f>
        <v>Saint Martain</v>
      </c>
      <c r="H271" s="84">
        <f>'Spontaneous Sites Service Prov'!F281</f>
        <v>0</v>
      </c>
      <c r="I271" s="84">
        <f>'Spontaneous Sites Service Prov'!G281</f>
        <v>0</v>
      </c>
      <c r="J271" s="83" t="str">
        <f>'Spontaneous Sites Service Prov'!H281</f>
        <v>Komite l'eglise Pasteur Sonel</v>
      </c>
      <c r="K271" s="85">
        <f>'Spontaneous Sites Service Prov'!I281</f>
        <v>650</v>
      </c>
      <c r="L271" s="85">
        <f>'Spontaneous Sites Service Prov'!J281</f>
        <v>108.33333333333333</v>
      </c>
      <c r="M271" s="164" t="str">
        <f>'Spontaneous Sites Service Prov'!K281</f>
        <v>Concern</v>
      </c>
    </row>
    <row r="272" spans="2:13" ht="18.75" customHeight="1">
      <c r="B272" s="163">
        <f>'Spontaneous Sites Service Prov'!A286</f>
        <v>279</v>
      </c>
      <c r="C272" s="83">
        <f>'Spontaneous Sites Service Prov'!B286</f>
        <v>0</v>
      </c>
      <c r="D272" s="108" t="s">
        <v>460</v>
      </c>
      <c r="E272" s="83">
        <f>'Spontaneous Sites Service Prov'!C286</f>
        <v>0</v>
      </c>
      <c r="F272" s="83">
        <f>'Spontaneous Sites Service Prov'!D286</f>
        <v>0</v>
      </c>
      <c r="G272" s="83">
        <f>'Spontaneous Sites Service Prov'!E286</f>
        <v>0</v>
      </c>
      <c r="H272" s="84">
        <f>'Spontaneous Sites Service Prov'!F286</f>
        <v>18.5280236197</v>
      </c>
      <c r="I272" s="84">
        <f>'Spontaneous Sites Service Prov'!G286</f>
        <v>-72.32997531</v>
      </c>
      <c r="J272" s="83" t="str">
        <f>'Spontaneous Sites Service Prov'!H286</f>
        <v>Croix de Prez</v>
      </c>
      <c r="K272" s="85">
        <f>'Spontaneous Sites Service Prov'!I286</f>
        <v>1000</v>
      </c>
      <c r="L272" s="85">
        <f>'Spontaneous Sites Service Prov'!J286</f>
        <v>200</v>
      </c>
      <c r="M272" s="164">
        <f>'Spontaneous Sites Service Prov'!K286</f>
        <v>0</v>
      </c>
    </row>
    <row r="273" spans="2:13" ht="18.75" customHeight="1">
      <c r="B273" s="163">
        <f>'Spontaneous Sites Service Prov'!A288</f>
        <v>281</v>
      </c>
      <c r="C273" s="83">
        <f>'Spontaneous Sites Service Prov'!B288</f>
        <v>0</v>
      </c>
      <c r="D273" s="108" t="s">
        <v>460</v>
      </c>
      <c r="E273" s="83">
        <f>'Spontaneous Sites Service Prov'!C288</f>
        <v>0</v>
      </c>
      <c r="F273" s="83">
        <f>'Spontaneous Sites Service Prov'!D288</f>
        <v>0</v>
      </c>
      <c r="G273" s="83">
        <f>'Spontaneous Sites Service Prov'!E288</f>
        <v>0</v>
      </c>
      <c r="H273" s="84">
        <f>'Spontaneous Sites Service Prov'!F288</f>
        <v>18.5313029598</v>
      </c>
      <c r="I273" s="84">
        <f>'Spontaneous Sites Service Prov'!G288</f>
        <v>-72.3626890405</v>
      </c>
      <c r="J273" s="83" t="str">
        <f>'Spontaneous Sites Service Prov'!H288</f>
        <v>Hopital Martissant</v>
      </c>
      <c r="K273" s="85">
        <f>'Spontaneous Sites Service Prov'!I288</f>
        <v>1000</v>
      </c>
      <c r="L273" s="85">
        <f>'Spontaneous Sites Service Prov'!J288</f>
        <v>200</v>
      </c>
      <c r="M273" s="164">
        <f>'Spontaneous Sites Service Prov'!K288</f>
        <v>0</v>
      </c>
    </row>
    <row r="274" spans="2:13" ht="39" thickBot="1">
      <c r="B274" s="165">
        <f>'Spontaneous Sites Service Prov'!A289</f>
        <v>282</v>
      </c>
      <c r="C274" s="166">
        <f>'Spontaneous Sites Service Prov'!B289</f>
        <v>0</v>
      </c>
      <c r="D274" s="170" t="s">
        <v>460</v>
      </c>
      <c r="E274" s="166">
        <f>'Spontaneous Sites Service Prov'!C289</f>
        <v>0</v>
      </c>
      <c r="F274" s="166">
        <f>'Spontaneous Sites Service Prov'!D289</f>
        <v>0</v>
      </c>
      <c r="G274" s="166">
        <f>'Spontaneous Sites Service Prov'!E289</f>
        <v>0</v>
      </c>
      <c r="H274" s="167">
        <f>'Spontaneous Sites Service Prov'!F289</f>
        <v>18.53182574</v>
      </c>
      <c r="I274" s="167">
        <f>'Spontaneous Sites Service Prov'!G289</f>
        <v>-72.3613434898</v>
      </c>
      <c r="J274" s="166" t="str">
        <f>'Spontaneous Sites Service Prov'!H289</f>
        <v>Martissant - CitÚ la Joie</v>
      </c>
      <c r="K274" s="168">
        <f>'Spontaneous Sites Service Prov'!I289</f>
        <v>10000</v>
      </c>
      <c r="L274" s="168">
        <f>'Spontaneous Sites Service Prov'!J289</f>
        <v>2000</v>
      </c>
      <c r="M274" s="169">
        <f>'Spontaneous Sites Service Prov'!K289</f>
        <v>0</v>
      </c>
    </row>
    <row r="275" spans="2:13" ht="38.25">
      <c r="B275" s="158">
        <f>'Spontaneous Sites Service Prov'!A155</f>
        <v>147</v>
      </c>
      <c r="C275" s="159">
        <f>'Spontaneous Sites Service Prov'!B155</f>
        <v>114</v>
      </c>
      <c r="D275" s="159" t="s">
        <v>461</v>
      </c>
      <c r="E275" s="159" t="str">
        <f>'Spontaneous Sites Service Prov'!C155</f>
        <v>Petionville</v>
      </c>
      <c r="F275" s="159" t="str">
        <f>'Spontaneous Sites Service Prov'!D155</f>
        <v>114-07</v>
      </c>
      <c r="G275" s="159" t="str">
        <f>'Spontaneous Sites Service Prov'!E155</f>
        <v>7e Bellevue Chardonniere</v>
      </c>
      <c r="H275" s="160">
        <f>'Spontaneous Sites Service Prov'!F155</f>
        <v>0</v>
      </c>
      <c r="I275" s="160">
        <f>'Spontaneous Sites Service Prov'!G155</f>
        <v>0</v>
      </c>
      <c r="J275" s="159" t="str">
        <f>'Spontaneous Sites Service Prov'!H155</f>
        <v>Place Boyer</v>
      </c>
      <c r="K275" s="161">
        <f>'Spontaneous Sites Service Prov'!I155</f>
        <v>4200</v>
      </c>
      <c r="L275" s="161">
        <f>'Spontaneous Sites Service Prov'!J155</f>
        <v>700</v>
      </c>
      <c r="M275" s="162" t="str">
        <f>'Spontaneous Sites Service Prov'!K155</f>
        <v>Concern</v>
      </c>
    </row>
    <row r="276" spans="2:13" ht="38.25">
      <c r="B276" s="163">
        <f>'Spontaneous Sites Service Prov'!A156</f>
        <v>148</v>
      </c>
      <c r="C276" s="83">
        <f>'Spontaneous Sites Service Prov'!B156</f>
        <v>114</v>
      </c>
      <c r="D276" s="83" t="s">
        <v>461</v>
      </c>
      <c r="E276" s="83" t="str">
        <f>'Spontaneous Sites Service Prov'!C156</f>
        <v>Petionville</v>
      </c>
      <c r="F276" s="83" t="str">
        <f>'Spontaneous Sites Service Prov'!D156</f>
        <v>114-07</v>
      </c>
      <c r="G276" s="83" t="str">
        <f>'Spontaneous Sites Service Prov'!E156</f>
        <v>7e Bellevue Chardonniere</v>
      </c>
      <c r="H276" s="84">
        <f>'Spontaneous Sites Service Prov'!F156</f>
        <v>0</v>
      </c>
      <c r="I276" s="84">
        <f>'Spontaneous Sites Service Prov'!G156</f>
        <v>0</v>
      </c>
      <c r="J276" s="83" t="str">
        <f>'Spontaneous Sites Service Prov'!H156</f>
        <v>Rue Ogé (autour du bureau de Concern)</v>
      </c>
      <c r="K276" s="85">
        <f>'Spontaneous Sites Service Prov'!I156</f>
        <v>492</v>
      </c>
      <c r="L276" s="85">
        <f>'Spontaneous Sites Service Prov'!J156</f>
        <v>89</v>
      </c>
      <c r="M276" s="164" t="str">
        <f>'Spontaneous Sites Service Prov'!K156</f>
        <v>Concern</v>
      </c>
    </row>
    <row r="277" spans="2:13" ht="38.25">
      <c r="B277" s="163">
        <f>'Spontaneous Sites Service Prov'!A157</f>
        <v>149</v>
      </c>
      <c r="C277" s="83">
        <f>'Spontaneous Sites Service Prov'!B157</f>
        <v>114</v>
      </c>
      <c r="D277" s="83" t="s">
        <v>461</v>
      </c>
      <c r="E277" s="83" t="str">
        <f>'Spontaneous Sites Service Prov'!C157</f>
        <v>Petionville</v>
      </c>
      <c r="F277" s="83" t="str">
        <f>'Spontaneous Sites Service Prov'!D157</f>
        <v>111-03</v>
      </c>
      <c r="G277" s="83" t="str">
        <f>'Spontaneous Sites Service Prov'!E157</f>
        <v>Martissant</v>
      </c>
      <c r="H277" s="84">
        <f>'Spontaneous Sites Service Prov'!F157</f>
        <v>0</v>
      </c>
      <c r="I277" s="84">
        <f>'Spontaneous Sites Service Prov'!G157</f>
        <v>0</v>
      </c>
      <c r="J277" s="83" t="str">
        <f>'Spontaneous Sites Service Prov'!H157</f>
        <v>Philippeau </v>
      </c>
      <c r="K277" s="85">
        <f>'Spontaneous Sites Service Prov'!I157</f>
        <v>0</v>
      </c>
      <c r="L277" s="85">
        <f>'Spontaneous Sites Service Prov'!J157</f>
        <v>0</v>
      </c>
      <c r="M277" s="164">
        <f>'Spontaneous Sites Service Prov'!K157</f>
        <v>0</v>
      </c>
    </row>
    <row r="278" spans="2:13" ht="38.25">
      <c r="B278" s="163">
        <f>'Spontaneous Sites Service Prov'!A158</f>
        <v>150</v>
      </c>
      <c r="C278" s="83">
        <f>'Spontaneous Sites Service Prov'!B158</f>
        <v>114</v>
      </c>
      <c r="D278" s="83" t="s">
        <v>461</v>
      </c>
      <c r="E278" s="83" t="str">
        <f>'Spontaneous Sites Service Prov'!C158</f>
        <v>Petion-Ville</v>
      </c>
      <c r="F278" s="83" t="str">
        <f>'Spontaneous Sites Service Prov'!D158</f>
        <v>114-07</v>
      </c>
      <c r="G278" s="83" t="str">
        <f>'Spontaneous Sites Service Prov'!E158</f>
        <v>7e Bellevue Chardonniere</v>
      </c>
      <c r="H278" s="84">
        <f>'Spontaneous Sites Service Prov'!F158</f>
        <v>18.5097117603</v>
      </c>
      <c r="I278" s="84">
        <f>'Spontaneous Sites Service Prov'!G158</f>
        <v>-72.2857571704</v>
      </c>
      <c r="J278" s="83" t="str">
        <f>'Spontaneous Sites Service Prov'!H158</f>
        <v>Rue Oge (derriere eglise St. Pierre)</v>
      </c>
      <c r="K278" s="85">
        <f>'Spontaneous Sites Service Prov'!I158</f>
        <v>1000</v>
      </c>
      <c r="L278" s="85">
        <f>'Spontaneous Sites Service Prov'!J158</f>
        <v>200</v>
      </c>
      <c r="M278" s="164">
        <f>'Spontaneous Sites Service Prov'!K158</f>
        <v>0</v>
      </c>
    </row>
    <row r="279" spans="2:13" ht="38.25">
      <c r="B279" s="163">
        <f>'Spontaneous Sites Service Prov'!A159</f>
        <v>151</v>
      </c>
      <c r="C279" s="83">
        <f>'Spontaneous Sites Service Prov'!B159</f>
        <v>114</v>
      </c>
      <c r="D279" s="83" t="s">
        <v>461</v>
      </c>
      <c r="E279" s="83" t="str">
        <f>'Spontaneous Sites Service Prov'!C159</f>
        <v>Petion-Ville</v>
      </c>
      <c r="F279" s="83" t="str">
        <f>'Spontaneous Sites Service Prov'!D159</f>
        <v>114-07</v>
      </c>
      <c r="G279" s="83" t="str">
        <f>'Spontaneous Sites Service Prov'!E159</f>
        <v>7e Bellevue Chardonniere</v>
      </c>
      <c r="H279" s="84">
        <f>'Spontaneous Sites Service Prov'!F159</f>
        <v>18.5106727496</v>
      </c>
      <c r="I279" s="84">
        <f>'Spontaneous Sites Service Prov'!G159</f>
        <v>-72.2873900507</v>
      </c>
      <c r="J279" s="83" t="str">
        <f>'Spontaneous Sites Service Prov'!H159</f>
        <v>Place Sant pierre</v>
      </c>
      <c r="K279" s="85">
        <f>'Spontaneous Sites Service Prov'!I159</f>
        <v>4000</v>
      </c>
      <c r="L279" s="85">
        <f>'Spontaneous Sites Service Prov'!J159</f>
        <v>800</v>
      </c>
      <c r="M279" s="164">
        <f>'Spontaneous Sites Service Prov'!K159</f>
        <v>0</v>
      </c>
    </row>
    <row r="280" spans="2:13" ht="18.75" customHeight="1">
      <c r="B280" s="163">
        <f>'Spontaneous Sites Service Prov'!A160</f>
        <v>152</v>
      </c>
      <c r="C280" s="83">
        <f>'Spontaneous Sites Service Prov'!B160</f>
        <v>114</v>
      </c>
      <c r="D280" s="83" t="s">
        <v>461</v>
      </c>
      <c r="E280" s="83" t="str">
        <f>'Spontaneous Sites Service Prov'!C160</f>
        <v>Petion-Ville</v>
      </c>
      <c r="F280" s="83" t="str">
        <f>'Spontaneous Sites Service Prov'!D160</f>
        <v>114-07</v>
      </c>
      <c r="G280" s="83" t="str">
        <f>'Spontaneous Sites Service Prov'!E160</f>
        <v>7e Bellevue Chardonniere</v>
      </c>
      <c r="H280" s="84">
        <f>'Spontaneous Sites Service Prov'!F160</f>
        <v>18.5154444001</v>
      </c>
      <c r="I280" s="84">
        <f>'Spontaneous Sites Service Prov'!G160</f>
        <v>-72.2928070206</v>
      </c>
      <c r="J280" s="83" t="str">
        <f>'Spontaneous Sites Service Prov'!H160</f>
        <v>Parc Sant Therese</v>
      </c>
      <c r="K280" s="85">
        <f>'Spontaneous Sites Service Prov'!I160</f>
        <v>4000</v>
      </c>
      <c r="L280" s="85">
        <f>'Spontaneous Sites Service Prov'!J160</f>
        <v>800</v>
      </c>
      <c r="M280" s="164">
        <f>'Spontaneous Sites Service Prov'!K160</f>
        <v>0</v>
      </c>
    </row>
    <row r="281" spans="2:13" ht="18.75" customHeight="1">
      <c r="B281" s="163">
        <f>'Spontaneous Sites Service Prov'!A161</f>
        <v>153</v>
      </c>
      <c r="C281" s="83">
        <f>'Spontaneous Sites Service Prov'!B161</f>
        <v>114</v>
      </c>
      <c r="D281" s="83" t="s">
        <v>461</v>
      </c>
      <c r="E281" s="83" t="str">
        <f>'Spontaneous Sites Service Prov'!C161</f>
        <v>Petion-Ville</v>
      </c>
      <c r="F281" s="83" t="str">
        <f>'Spontaneous Sites Service Prov'!D161</f>
        <v>114-07</v>
      </c>
      <c r="G281" s="83" t="str">
        <f>'Spontaneous Sites Service Prov'!E161</f>
        <v>7e Bellevue Chardonniere</v>
      </c>
      <c r="H281" s="84">
        <f>'Spontaneous Sites Service Prov'!F161</f>
        <v>18.5164392502</v>
      </c>
      <c r="I281" s="84">
        <f>'Spontaneous Sites Service Prov'!G161</f>
        <v>-72.2905935298</v>
      </c>
      <c r="J281" s="83" t="str">
        <f>'Spontaneous Sites Service Prov'!H161</f>
        <v>Petion ville ecole guatemala</v>
      </c>
      <c r="K281" s="85">
        <f>'Spontaneous Sites Service Prov'!I161</f>
        <v>2000</v>
      </c>
      <c r="L281" s="85">
        <f>'Spontaneous Sites Service Prov'!J161</f>
        <v>400</v>
      </c>
      <c r="M281" s="164">
        <f>'Spontaneous Sites Service Prov'!K161</f>
        <v>0</v>
      </c>
    </row>
    <row r="282" spans="2:13" ht="18.75" customHeight="1">
      <c r="B282" s="163">
        <f>'Spontaneous Sites Service Prov'!A162</f>
        <v>154</v>
      </c>
      <c r="C282" s="83">
        <f>'Spontaneous Sites Service Prov'!B162</f>
        <v>114</v>
      </c>
      <c r="D282" s="83" t="s">
        <v>461</v>
      </c>
      <c r="E282" s="83" t="str">
        <f>'Spontaneous Sites Service Prov'!C162</f>
        <v>Petion-Ville</v>
      </c>
      <c r="F282" s="83" t="str">
        <f>'Spontaneous Sites Service Prov'!D162</f>
        <v>114-07</v>
      </c>
      <c r="G282" s="83" t="str">
        <f>'Spontaneous Sites Service Prov'!E162</f>
        <v>7e Bellevue Chardonniere</v>
      </c>
      <c r="H282" s="84">
        <f>'Spontaneous Sites Service Prov'!F162</f>
        <v>18.5172348596</v>
      </c>
      <c r="I282" s="84">
        <f>'Spontaneous Sites Service Prov'!G162</f>
        <v>-72.29872573</v>
      </c>
      <c r="J282" s="83" t="str">
        <f>'Spontaneous Sites Service Prov'!H162</f>
        <v>JOE (en face Union School)</v>
      </c>
      <c r="K282" s="85">
        <f>'Spontaneous Sites Service Prov'!I162</f>
        <v>2000</v>
      </c>
      <c r="L282" s="85">
        <f>'Spontaneous Sites Service Prov'!J162</f>
        <v>400</v>
      </c>
      <c r="M282" s="164">
        <f>'Spontaneous Sites Service Prov'!K162</f>
        <v>0</v>
      </c>
    </row>
    <row r="283" spans="2:13" ht="18.75" customHeight="1">
      <c r="B283" s="163">
        <f>'Spontaneous Sites Service Prov'!A163</f>
        <v>155</v>
      </c>
      <c r="C283" s="83">
        <f>'Spontaneous Sites Service Prov'!B163</f>
        <v>114</v>
      </c>
      <c r="D283" s="83" t="s">
        <v>461</v>
      </c>
      <c r="E283" s="83" t="str">
        <f>'Spontaneous Sites Service Prov'!C163</f>
        <v>Petion-Ville</v>
      </c>
      <c r="F283" s="83" t="str">
        <f>'Spontaneous Sites Service Prov'!D163</f>
        <v>114-07</v>
      </c>
      <c r="G283" s="83" t="str">
        <f>'Spontaneous Sites Service Prov'!E163</f>
        <v>7e Bellevue Chardonniere</v>
      </c>
      <c r="H283" s="84">
        <f>'Spontaneous Sites Service Prov'!F163</f>
        <v>18.5216819608</v>
      </c>
      <c r="I283" s="84">
        <f>'Spontaneous Sites Service Prov'!G163</f>
        <v>-72.28982247</v>
      </c>
      <c r="J283" s="83" t="str">
        <f>'Spontaneous Sites Service Prov'!H163</f>
        <v>Village Nerret</v>
      </c>
      <c r="K283" s="85">
        <f>'Spontaneous Sites Service Prov'!I163</f>
        <v>1000</v>
      </c>
      <c r="L283" s="85">
        <f>'Spontaneous Sites Service Prov'!J163</f>
        <v>200</v>
      </c>
      <c r="M283" s="164">
        <f>'Spontaneous Sites Service Prov'!K163</f>
        <v>0</v>
      </c>
    </row>
    <row r="284" spans="2:13" ht="18.75" customHeight="1">
      <c r="B284" s="163">
        <f>'Spontaneous Sites Service Prov'!A164</f>
        <v>156</v>
      </c>
      <c r="C284" s="83">
        <f>'Spontaneous Sites Service Prov'!B164</f>
        <v>114</v>
      </c>
      <c r="D284" s="83" t="s">
        <v>461</v>
      </c>
      <c r="E284" s="83" t="str">
        <f>'Spontaneous Sites Service Prov'!C164</f>
        <v>Petion-Ville</v>
      </c>
      <c r="F284" s="83" t="str">
        <f>'Spontaneous Sites Service Prov'!D164</f>
        <v>114-07</v>
      </c>
      <c r="G284" s="83" t="str">
        <f>'Spontaneous Sites Service Prov'!E164</f>
        <v>7e Bellevue Chardonniere</v>
      </c>
      <c r="H284" s="84">
        <f>'Spontaneous Sites Service Prov'!F164</f>
        <v>18.5217713895</v>
      </c>
      <c r="I284" s="84">
        <f>'Spontaneous Sites Service Prov'!G164</f>
        <v>-72.2968320099</v>
      </c>
      <c r="J284" s="83" t="str">
        <f>'Spontaneous Sites Service Prov'!H164</f>
        <v>Soeur Juvena</v>
      </c>
      <c r="K284" s="85">
        <f>'Spontaneous Sites Service Prov'!I164</f>
        <v>3000</v>
      </c>
      <c r="L284" s="85">
        <f>'Spontaneous Sites Service Prov'!J164</f>
        <v>600</v>
      </c>
      <c r="M284" s="164">
        <f>'Spontaneous Sites Service Prov'!K164</f>
        <v>0</v>
      </c>
    </row>
    <row r="285" spans="2:13" ht="18.75" customHeight="1">
      <c r="B285" s="163">
        <f>'Spontaneous Sites Service Prov'!A165</f>
        <v>157</v>
      </c>
      <c r="C285" s="83">
        <f>'Spontaneous Sites Service Prov'!B165</f>
        <v>114</v>
      </c>
      <c r="D285" s="83" t="s">
        <v>461</v>
      </c>
      <c r="E285" s="83" t="str">
        <f>'Spontaneous Sites Service Prov'!C165</f>
        <v>Petion-Ville</v>
      </c>
      <c r="F285" s="83" t="str">
        <f>'Spontaneous Sites Service Prov'!D165</f>
        <v>114-07</v>
      </c>
      <c r="G285" s="83" t="str">
        <f>'Spontaneous Sites Service Prov'!E165</f>
        <v>7e Bellevue Chardonniere</v>
      </c>
      <c r="H285" s="84">
        <f>'Spontaneous Sites Service Prov'!F165</f>
        <v>18.5218244501</v>
      </c>
      <c r="I285" s="84">
        <f>'Spontaneous Sites Service Prov'!G165</f>
        <v>-72.2874934796</v>
      </c>
      <c r="J285" s="83" t="str">
        <f>'Spontaneous Sites Service Prov'!H165</f>
        <v>Morne Hercule</v>
      </c>
      <c r="K285" s="85">
        <f>'Spontaneous Sites Service Prov'!I165</f>
        <v>1000</v>
      </c>
      <c r="L285" s="85">
        <f>'Spontaneous Sites Service Prov'!J165</f>
        <v>200</v>
      </c>
      <c r="M285" s="164">
        <f>'Spontaneous Sites Service Prov'!K165</f>
        <v>0</v>
      </c>
    </row>
    <row r="286" spans="2:13" ht="18.75" customHeight="1">
      <c r="B286" s="163">
        <f>'Spontaneous Sites Service Prov'!A166</f>
        <v>158</v>
      </c>
      <c r="C286" s="83">
        <f>'Spontaneous Sites Service Prov'!B166</f>
        <v>114</v>
      </c>
      <c r="D286" s="83" t="s">
        <v>461</v>
      </c>
      <c r="E286" s="83" t="str">
        <f>'Spontaneous Sites Service Prov'!C166</f>
        <v>Petion-Ville</v>
      </c>
      <c r="F286" s="83" t="str">
        <f>'Spontaneous Sites Service Prov'!D166</f>
        <v>114-07</v>
      </c>
      <c r="G286" s="83" t="str">
        <f>'Spontaneous Sites Service Prov'!E166</f>
        <v>7e Bellevue Chardonniere</v>
      </c>
      <c r="H286" s="84">
        <f>'Spontaneous Sites Service Prov'!F166</f>
        <v>18.5218244501</v>
      </c>
      <c r="I286" s="84">
        <f>'Spontaneous Sites Service Prov'!G166</f>
        <v>-72.2874934796</v>
      </c>
      <c r="J286" s="83" t="str">
        <f>'Spontaneous Sites Service Prov'!H166</f>
        <v>Morne Hercule</v>
      </c>
      <c r="K286" s="85">
        <f>'Spontaneous Sites Service Prov'!I166</f>
        <v>1000</v>
      </c>
      <c r="L286" s="85">
        <f>'Spontaneous Sites Service Prov'!J166</f>
        <v>200</v>
      </c>
      <c r="M286" s="164">
        <f>'Spontaneous Sites Service Prov'!K166</f>
        <v>0</v>
      </c>
    </row>
    <row r="287" spans="2:13" ht="18.75" customHeight="1" thickBot="1">
      <c r="B287" s="165">
        <f>'Spontaneous Sites Service Prov'!A167</f>
        <v>159</v>
      </c>
      <c r="C287" s="166">
        <f>'Spontaneous Sites Service Prov'!B167</f>
        <v>114</v>
      </c>
      <c r="D287" s="166" t="s">
        <v>461</v>
      </c>
      <c r="E287" s="166" t="str">
        <f>'Spontaneous Sites Service Prov'!C167</f>
        <v>Petion-Ville</v>
      </c>
      <c r="F287" s="166" t="str">
        <f>'Spontaneous Sites Service Prov'!D167</f>
        <v>114-07</v>
      </c>
      <c r="G287" s="166" t="str">
        <f>'Spontaneous Sites Service Prov'!E167</f>
        <v>7e Bellevue Chardonniere</v>
      </c>
      <c r="H287" s="167">
        <f>'Spontaneous Sites Service Prov'!F167</f>
        <v>18.5224423708</v>
      </c>
      <c r="I287" s="167">
        <f>'Spontaneous Sites Service Prov'!G167</f>
        <v>-72.2947725695</v>
      </c>
      <c r="J287" s="166" t="str">
        <f>'Spontaneous Sites Service Prov'!H167</f>
        <v>Mont Lazar chez les Soeurs</v>
      </c>
      <c r="K287" s="168">
        <f>'Spontaneous Sites Service Prov'!I167</f>
        <v>1000</v>
      </c>
      <c r="L287" s="168">
        <f>'Spontaneous Sites Service Prov'!J167</f>
        <v>200</v>
      </c>
      <c r="M287" s="169">
        <f>'Spontaneous Sites Service Prov'!K167</f>
        <v>0</v>
      </c>
    </row>
    <row r="288" spans="2:13" ht="18.75" customHeight="1">
      <c r="B288" s="158">
        <f>'Spontaneous Sites Service Prov'!A282</f>
        <v>275</v>
      </c>
      <c r="C288" s="159">
        <f>'Spontaneous Sites Service Prov'!B282</f>
        <v>118</v>
      </c>
      <c r="D288" s="159" t="s">
        <v>462</v>
      </c>
      <c r="E288" s="159" t="str">
        <f>'Spontaneous Sites Service Prov'!C282</f>
        <v>Tabarre</v>
      </c>
      <c r="F288" s="159" t="str">
        <f>'Spontaneous Sites Service Prov'!D282</f>
        <v>118-03</v>
      </c>
      <c r="G288" s="159" t="str">
        <f>'Spontaneous Sites Service Prov'!E282</f>
        <v>3e Bellevue</v>
      </c>
      <c r="H288" s="160">
        <f>'Spontaneous Sites Service Prov'!F282</f>
        <v>18.57366518</v>
      </c>
      <c r="I288" s="160">
        <f>'Spontaneous Sites Service Prov'!G282</f>
        <v>-72.2989453401</v>
      </c>
      <c r="J288" s="159" t="str">
        <f>'Spontaneous Sites Service Prov'!H282</f>
        <v>Terrain en face de l┤Aeroport</v>
      </c>
      <c r="K288" s="161">
        <f>'Spontaneous Sites Service Prov'!I282</f>
        <v>0</v>
      </c>
      <c r="L288" s="161">
        <f>'Spontaneous Sites Service Prov'!J282</f>
        <v>0</v>
      </c>
      <c r="M288" s="162">
        <f>'Spontaneous Sites Service Prov'!K282</f>
        <v>0</v>
      </c>
    </row>
    <row r="289" spans="2:13" ht="18.75" customHeight="1">
      <c r="B289" s="163">
        <f>'Spontaneous Sites Service Prov'!A283</f>
        <v>276</v>
      </c>
      <c r="C289" s="83">
        <f>'Spontaneous Sites Service Prov'!B283</f>
        <v>118</v>
      </c>
      <c r="D289" s="83" t="s">
        <v>462</v>
      </c>
      <c r="E289" s="83" t="str">
        <f>'Spontaneous Sites Service Prov'!C283</f>
        <v>Tabarre</v>
      </c>
      <c r="F289" s="83" t="str">
        <f>'Spontaneous Sites Service Prov'!D283</f>
        <v>118-03</v>
      </c>
      <c r="G289" s="83" t="str">
        <f>'Spontaneous Sites Service Prov'!E283</f>
        <v>3e Bellevue</v>
      </c>
      <c r="H289" s="84">
        <f>'Spontaneous Sites Service Prov'!F283</f>
        <v>18.5848226704</v>
      </c>
      <c r="I289" s="84">
        <f>'Spontaneous Sites Service Prov'!G283</f>
        <v>-72.3015060103</v>
      </c>
      <c r="J289" s="83" t="str">
        <f>'Spontaneous Sites Service Prov'!H283</f>
        <v>Cazeau</v>
      </c>
      <c r="K289" s="85">
        <f>'Spontaneous Sites Service Prov'!I283</f>
        <v>0</v>
      </c>
      <c r="L289" s="85">
        <f>'Spontaneous Sites Service Prov'!J283</f>
        <v>0</v>
      </c>
      <c r="M289" s="164">
        <f>'Spontaneous Sites Service Prov'!K283</f>
        <v>0</v>
      </c>
    </row>
    <row r="290" spans="2:13" ht="18.75" customHeight="1">
      <c r="B290" s="163">
        <f>'Spontaneous Sites Service Prov'!A284</f>
        <v>277</v>
      </c>
      <c r="C290" s="83">
        <f>'Spontaneous Sites Service Prov'!B284</f>
        <v>118</v>
      </c>
      <c r="D290" s="83" t="s">
        <v>462</v>
      </c>
      <c r="E290" s="83" t="str">
        <f>'Spontaneous Sites Service Prov'!C284</f>
        <v>Tabarre</v>
      </c>
      <c r="F290" s="83" t="str">
        <f>'Spontaneous Sites Service Prov'!D284</f>
        <v>118-03</v>
      </c>
      <c r="G290" s="83" t="str">
        <f>'Spontaneous Sites Service Prov'!E284</f>
        <v>3e Bellevue</v>
      </c>
      <c r="H290" s="84">
        <f>'Spontaneous Sites Service Prov'!F284</f>
        <v>18.5944574103</v>
      </c>
      <c r="I290" s="84">
        <f>'Spontaneous Sites Service Prov'!G284</f>
        <v>-72.2873496505</v>
      </c>
      <c r="J290" s="83" t="str">
        <f>'Spontaneous Sites Service Prov'!H284</f>
        <v>CX Mission (eglise)</v>
      </c>
      <c r="K290" s="85">
        <f>'Spontaneous Sites Service Prov'!I284</f>
        <v>2000</v>
      </c>
      <c r="L290" s="85">
        <f>'Spontaneous Sites Service Prov'!J284</f>
        <v>400</v>
      </c>
      <c r="M290" s="164">
        <f>'Spontaneous Sites Service Prov'!K284</f>
        <v>0</v>
      </c>
    </row>
    <row r="291" spans="2:13" ht="18.75" customHeight="1" thickBot="1">
      <c r="B291" s="165">
        <f>'Spontaneous Sites Service Prov'!A285</f>
        <v>278</v>
      </c>
      <c r="C291" s="166">
        <f>'Spontaneous Sites Service Prov'!B285</f>
        <v>118</v>
      </c>
      <c r="D291" s="166" t="s">
        <v>462</v>
      </c>
      <c r="E291" s="166" t="str">
        <f>'Spontaneous Sites Service Prov'!C285</f>
        <v>Tabarre</v>
      </c>
      <c r="F291" s="166" t="str">
        <f>'Spontaneous Sites Service Prov'!D285</f>
        <v>118-04</v>
      </c>
      <c r="G291" s="166" t="str">
        <f>'Spontaneous Sites Service Prov'!E285</f>
        <v>4e Bellevue</v>
      </c>
      <c r="H291" s="167">
        <f>'Spontaneous Sites Service Prov'!F285</f>
        <v>18.556161666666668</v>
      </c>
      <c r="I291" s="167">
        <f>'Spontaneous Sites Service Prov'!G285</f>
        <v>-72.2568</v>
      </c>
      <c r="J291" s="166" t="str">
        <f>'Spontaneous Sites Service Prov'!H285</f>
        <v>Carradeux</v>
      </c>
      <c r="K291" s="168">
        <f>'Spontaneous Sites Service Prov'!I285</f>
        <v>1240</v>
      </c>
      <c r="L291" s="168">
        <f>'Spontaneous Sites Service Prov'!J285</f>
        <v>248</v>
      </c>
      <c r="M291" s="169">
        <f>'Spontaneous Sites Service Prov'!K285</f>
        <v>0</v>
      </c>
    </row>
    <row r="292" spans="2:13" ht="18.75" customHeight="1">
      <c r="B292" s="155">
        <f>'Spontaneous Sites Service Prov'!A290</f>
        <v>283</v>
      </c>
      <c r="C292" s="155">
        <f>'Spontaneous Sites Service Prov'!B290</f>
        <v>0</v>
      </c>
      <c r="D292" s="155"/>
      <c r="E292" s="155">
        <f>'Spontaneous Sites Service Prov'!C290</f>
        <v>0</v>
      </c>
      <c r="F292" s="155">
        <f>'Spontaneous Sites Service Prov'!D290</f>
        <v>0</v>
      </c>
      <c r="G292" s="155">
        <f>'Spontaneous Sites Service Prov'!E290</f>
        <v>0</v>
      </c>
      <c r="H292" s="156">
        <f>'Spontaneous Sites Service Prov'!F290</f>
        <v>18.5324972218</v>
      </c>
      <c r="I292" s="156">
        <f>'Spontaneous Sites Service Prov'!G290</f>
        <v>-72.2908638886</v>
      </c>
      <c r="J292" s="155" t="str">
        <f>'Spontaneous Sites Service Prov'!H290</f>
        <v>Centre de SantÚ Croix rouge Allemande</v>
      </c>
      <c r="K292" s="157">
        <f>'Spontaneous Sites Service Prov'!I290</f>
        <v>50</v>
      </c>
      <c r="L292" s="157">
        <f>'Spontaneous Sites Service Prov'!J290</f>
        <v>10</v>
      </c>
      <c r="M292" s="155">
        <f>'Spontaneous Sites Service Prov'!K290</f>
        <v>0</v>
      </c>
    </row>
    <row r="293" spans="2:13" ht="18.75" customHeight="1">
      <c r="B293" s="83">
        <f>'Spontaneous Sites Service Prov'!A291</f>
        <v>284</v>
      </c>
      <c r="C293" s="83">
        <f>'Spontaneous Sites Service Prov'!B291</f>
        <v>0</v>
      </c>
      <c r="D293" s="83"/>
      <c r="E293" s="83">
        <f>'Spontaneous Sites Service Prov'!C291</f>
        <v>0</v>
      </c>
      <c r="F293" s="83">
        <f>'Spontaneous Sites Service Prov'!D291</f>
        <v>0</v>
      </c>
      <c r="G293" s="83">
        <f>'Spontaneous Sites Service Prov'!E291</f>
        <v>0</v>
      </c>
      <c r="H293" s="84">
        <f>'Spontaneous Sites Service Prov'!F291</f>
        <v>18.5380940607</v>
      </c>
      <c r="I293" s="84">
        <f>'Spontaneous Sites Service Prov'!G291</f>
        <v>-72.3926008707</v>
      </c>
      <c r="J293" s="83" t="str">
        <f>'Spontaneous Sites Service Prov'!H291</f>
        <v>Pere Salsianne</v>
      </c>
      <c r="K293" s="85">
        <f>'Spontaneous Sites Service Prov'!I291</f>
        <v>3000</v>
      </c>
      <c r="L293" s="85">
        <f>'Spontaneous Sites Service Prov'!J291</f>
        <v>600</v>
      </c>
      <c r="M293" s="83">
        <f>'Spontaneous Sites Service Prov'!K291</f>
        <v>0</v>
      </c>
    </row>
    <row r="294" spans="2:13" ht="18.75" customHeight="1">
      <c r="B294" s="83">
        <f>'Spontaneous Sites Service Prov'!A292</f>
        <v>285</v>
      </c>
      <c r="C294" s="83">
        <f>'Spontaneous Sites Service Prov'!B292</f>
        <v>0</v>
      </c>
      <c r="D294" s="83"/>
      <c r="E294" s="83">
        <f>'Spontaneous Sites Service Prov'!C292</f>
        <v>0</v>
      </c>
      <c r="F294" s="83">
        <f>'Spontaneous Sites Service Prov'!D292</f>
        <v>0</v>
      </c>
      <c r="G294" s="83">
        <f>'Spontaneous Sites Service Prov'!E292</f>
        <v>0</v>
      </c>
      <c r="H294" s="84">
        <f>'Spontaneous Sites Service Prov'!F292</f>
        <v>18.54957472</v>
      </c>
      <c r="I294" s="84">
        <f>'Spontaneous Sites Service Prov'!G292</f>
        <v>-72.3267074347</v>
      </c>
      <c r="J294" s="83" t="str">
        <f>'Spontaneous Sites Service Prov'!H292</f>
        <v>Terrain Pere Solina</v>
      </c>
      <c r="K294" s="85">
        <f>'Spontaneous Sites Service Prov'!I292</f>
        <v>7000</v>
      </c>
      <c r="L294" s="85">
        <f>'Spontaneous Sites Service Prov'!J292</f>
        <v>1400</v>
      </c>
      <c r="M294" s="83">
        <f>'Spontaneous Sites Service Prov'!K292</f>
        <v>0</v>
      </c>
    </row>
    <row r="295" spans="2:13" ht="18.75" customHeight="1">
      <c r="B295" s="83">
        <f>'Spontaneous Sites Service Prov'!A293</f>
        <v>286</v>
      </c>
      <c r="C295" s="83">
        <f>'Spontaneous Sites Service Prov'!B293</f>
        <v>0</v>
      </c>
      <c r="D295" s="83"/>
      <c r="E295" s="83">
        <f>'Spontaneous Sites Service Prov'!C293</f>
        <v>0</v>
      </c>
      <c r="F295" s="83">
        <f>'Spontaneous Sites Service Prov'!D293</f>
        <v>0</v>
      </c>
      <c r="G295" s="83">
        <f>'Spontaneous Sites Service Prov'!E293</f>
        <v>0</v>
      </c>
      <c r="H295" s="84">
        <f>'Spontaneous Sites Service Prov'!F293</f>
        <v>18.5506191072</v>
      </c>
      <c r="I295" s="84">
        <f>'Spontaneous Sites Service Prov'!G293</f>
        <v>-72.3296800232</v>
      </c>
      <c r="J295" s="83" t="str">
        <f>'Spontaneous Sites Service Prov'!H293</f>
        <v>Discrete/Aumone</v>
      </c>
      <c r="K295" s="85">
        <f>'Spontaneous Sites Service Prov'!I293</f>
        <v>200</v>
      </c>
      <c r="L295" s="85">
        <f>'Spontaneous Sites Service Prov'!J293</f>
        <v>40</v>
      </c>
      <c r="M295" s="83">
        <f>'Spontaneous Sites Service Prov'!K293</f>
        <v>0</v>
      </c>
    </row>
    <row r="296" spans="2:13" ht="18.75" customHeight="1">
      <c r="B296" s="83">
        <f>'Spontaneous Sites Service Prov'!A294</f>
        <v>287</v>
      </c>
      <c r="C296" s="83">
        <f>'Spontaneous Sites Service Prov'!B294</f>
        <v>0</v>
      </c>
      <c r="D296" s="83"/>
      <c r="E296" s="83">
        <f>'Spontaneous Sites Service Prov'!C294</f>
        <v>0</v>
      </c>
      <c r="F296" s="83">
        <f>'Spontaneous Sites Service Prov'!D294</f>
        <v>0</v>
      </c>
      <c r="G296" s="83">
        <f>'Spontaneous Sites Service Prov'!E294</f>
        <v>0</v>
      </c>
      <c r="H296" s="84">
        <f>'Spontaneous Sites Service Prov'!F294</f>
        <v>18.5524747208</v>
      </c>
      <c r="I296" s="84">
        <f>'Spontaneous Sites Service Prov'!G294</f>
        <v>-72.333847441</v>
      </c>
      <c r="J296" s="83" t="str">
        <f>'Spontaneous Sites Service Prov'!H294</f>
        <v>Centre Educatif Charles Mason, Ruelle Mariella 1</v>
      </c>
      <c r="K296" s="85">
        <f>'Spontaneous Sites Service Prov'!I294</f>
        <v>342</v>
      </c>
      <c r="L296" s="85">
        <f>'Spontaneous Sites Service Prov'!J294</f>
        <v>68.4</v>
      </c>
      <c r="M296" s="83">
        <f>'Spontaneous Sites Service Prov'!K294</f>
        <v>0</v>
      </c>
    </row>
    <row r="297" spans="2:13" ht="18.75" customHeight="1">
      <c r="B297" s="83">
        <f>'Spontaneous Sites Service Prov'!A295</f>
        <v>288</v>
      </c>
      <c r="C297" s="83">
        <f>'Spontaneous Sites Service Prov'!B295</f>
        <v>0</v>
      </c>
      <c r="D297" s="83"/>
      <c r="E297" s="83">
        <f>'Spontaneous Sites Service Prov'!C295</f>
        <v>0</v>
      </c>
      <c r="F297" s="83">
        <f>'Spontaneous Sites Service Prov'!D295</f>
        <v>0</v>
      </c>
      <c r="G297" s="83">
        <f>'Spontaneous Sites Service Prov'!E295</f>
        <v>0</v>
      </c>
      <c r="H297" s="84">
        <f>'Spontaneous Sites Service Prov'!F295</f>
        <v>18.5529449075</v>
      </c>
      <c r="I297" s="84">
        <f>'Spontaneous Sites Service Prov'!G295</f>
        <v>-72.3347491476</v>
      </c>
      <c r="J297" s="83" t="str">
        <f>'Spontaneous Sites Service Prov'!H295</f>
        <v>Garage St Martin 1 &amp; 2</v>
      </c>
      <c r="K297" s="85">
        <f>'Spontaneous Sites Service Prov'!I295</f>
        <v>400</v>
      </c>
      <c r="L297" s="85">
        <f>'Spontaneous Sites Service Prov'!J295</f>
        <v>80</v>
      </c>
      <c r="M297" s="83">
        <f>'Spontaneous Sites Service Prov'!K295</f>
        <v>0</v>
      </c>
    </row>
    <row r="298" spans="2:13" ht="12.75">
      <c r="B298" s="83">
        <f>'Spontaneous Sites Service Prov'!A296</f>
        <v>289</v>
      </c>
      <c r="C298" s="83">
        <f>'Spontaneous Sites Service Prov'!B296</f>
        <v>0</v>
      </c>
      <c r="D298" s="83"/>
      <c r="E298" s="83">
        <f>'Spontaneous Sites Service Prov'!C296</f>
        <v>0</v>
      </c>
      <c r="F298" s="83">
        <f>'Spontaneous Sites Service Prov'!D296</f>
        <v>0</v>
      </c>
      <c r="G298" s="83">
        <f>'Spontaneous Sites Service Prov'!E296</f>
        <v>0</v>
      </c>
      <c r="H298" s="84">
        <f>'Spontaneous Sites Service Prov'!F296</f>
        <v>18.5536888893</v>
      </c>
      <c r="I298" s="84">
        <f>'Spontaneous Sites Service Prov'!G296</f>
        <v>-72.3148666668</v>
      </c>
      <c r="J298" s="83" t="str">
        <f>'Spontaneous Sites Service Prov'!H296</f>
        <v>Carrefour national route Delmas - Louverture</v>
      </c>
      <c r="K298" s="85">
        <f>'Spontaneous Sites Service Prov'!I296</f>
        <v>400</v>
      </c>
      <c r="L298" s="85">
        <f>'Spontaneous Sites Service Prov'!J296</f>
        <v>80</v>
      </c>
      <c r="M298" s="83">
        <f>'Spontaneous Sites Service Prov'!K296</f>
        <v>0</v>
      </c>
    </row>
    <row r="299" spans="2:13" ht="18.75" customHeight="1">
      <c r="B299" s="83">
        <f>'Spontaneous Sites Service Prov'!A297</f>
        <v>290</v>
      </c>
      <c r="C299" s="83">
        <f>'Spontaneous Sites Service Prov'!B297</f>
        <v>0</v>
      </c>
      <c r="D299" s="83"/>
      <c r="E299" s="83">
        <f>'Spontaneous Sites Service Prov'!C297</f>
        <v>0</v>
      </c>
      <c r="F299" s="83">
        <f>'Spontaneous Sites Service Prov'!D297</f>
        <v>0</v>
      </c>
      <c r="G299" s="83">
        <f>'Spontaneous Sites Service Prov'!E297</f>
        <v>0</v>
      </c>
      <c r="H299" s="84">
        <f>'Spontaneous Sites Service Prov'!F297</f>
        <v>18.5548349064</v>
      </c>
      <c r="I299" s="84">
        <f>'Spontaneous Sites Service Prov'!G297</f>
        <v>-72.3289391456</v>
      </c>
      <c r="J299" s="83" t="str">
        <f>'Spontaneous Sites Service Prov'!H297</f>
        <v>Daniel Fignal</v>
      </c>
      <c r="K299" s="85">
        <f>'Spontaneous Sites Service Prov'!I297</f>
        <v>3600</v>
      </c>
      <c r="L299" s="85">
        <f>'Spontaneous Sites Service Prov'!J297</f>
        <v>720</v>
      </c>
      <c r="M299" s="83">
        <f>'Spontaneous Sites Service Prov'!K297</f>
        <v>0</v>
      </c>
    </row>
    <row r="300" spans="2:13" ht="18.75" customHeight="1">
      <c r="B300" s="83">
        <f>'Spontaneous Sites Service Prov'!A298</f>
        <v>291</v>
      </c>
      <c r="C300" s="83">
        <f>'Spontaneous Sites Service Prov'!B298</f>
        <v>0</v>
      </c>
      <c r="D300" s="83"/>
      <c r="E300" s="83">
        <f>'Spontaneous Sites Service Prov'!C298</f>
        <v>0</v>
      </c>
      <c r="F300" s="83">
        <f>'Spontaneous Sites Service Prov'!D298</f>
        <v>0</v>
      </c>
      <c r="G300" s="83">
        <f>'Spontaneous Sites Service Prov'!E298</f>
        <v>0</v>
      </c>
      <c r="H300" s="84">
        <f>'Spontaneous Sites Service Prov'!F298</f>
        <v>18.5562147208</v>
      </c>
      <c r="I300" s="84">
        <f>'Spontaneous Sites Service Prov'!G298</f>
        <v>-72.3330474394</v>
      </c>
      <c r="J300" s="83" t="str">
        <f>'Spontaneous Sites Service Prov'!H298</f>
        <v>Browni Man</v>
      </c>
      <c r="K300" s="85">
        <f>'Spontaneous Sites Service Prov'!I298</f>
        <v>7000</v>
      </c>
      <c r="L300" s="85">
        <f>'Spontaneous Sites Service Prov'!J298</f>
        <v>1400</v>
      </c>
      <c r="M300" s="83">
        <f>'Spontaneous Sites Service Prov'!K298</f>
        <v>0</v>
      </c>
    </row>
    <row r="301" spans="2:13" ht="18.75" customHeight="1">
      <c r="B301" s="83">
        <f>'Spontaneous Sites Service Prov'!A299</f>
        <v>292</v>
      </c>
      <c r="C301" s="83">
        <f>'Spontaneous Sites Service Prov'!B299</f>
        <v>0</v>
      </c>
      <c r="D301" s="83"/>
      <c r="E301" s="83">
        <f>'Spontaneous Sites Service Prov'!C299</f>
        <v>0</v>
      </c>
      <c r="F301" s="83">
        <f>'Spontaneous Sites Service Prov'!D299</f>
        <v>0</v>
      </c>
      <c r="G301" s="83">
        <f>'Spontaneous Sites Service Prov'!E299</f>
        <v>0</v>
      </c>
      <c r="H301" s="84">
        <f>'Spontaneous Sites Service Prov'!F299</f>
        <v>18.5575055559</v>
      </c>
      <c r="I301" s="84">
        <f>'Spontaneous Sites Service Prov'!G299</f>
        <v>-72.3151666669</v>
      </c>
      <c r="J301" s="83" t="str">
        <f>'Spontaneous Sites Service Prov'!H299</f>
        <v>Rue jeune 1er Orphelinat notre dame de Lourdes</v>
      </c>
      <c r="K301" s="85">
        <f>'Spontaneous Sites Service Prov'!I299</f>
        <v>200</v>
      </c>
      <c r="L301" s="85">
        <f>'Spontaneous Sites Service Prov'!J299</f>
        <v>40</v>
      </c>
      <c r="M301" s="83">
        <f>'Spontaneous Sites Service Prov'!K299</f>
        <v>0</v>
      </c>
    </row>
    <row r="302" spans="2:13" ht="18.75" customHeight="1">
      <c r="B302" s="83">
        <f>'Spontaneous Sites Service Prov'!A300</f>
        <v>293</v>
      </c>
      <c r="C302" s="83">
        <f>'Spontaneous Sites Service Prov'!B300</f>
        <v>0</v>
      </c>
      <c r="D302" s="83"/>
      <c r="E302" s="83">
        <f>'Spontaneous Sites Service Prov'!C300</f>
        <v>0</v>
      </c>
      <c r="F302" s="83">
        <f>'Spontaneous Sites Service Prov'!D300</f>
        <v>0</v>
      </c>
      <c r="G302" s="83">
        <f>'Spontaneous Sites Service Prov'!E300</f>
        <v>0</v>
      </c>
      <c r="H302" s="84">
        <f>'Spontaneous Sites Service Prov'!F300</f>
        <v>18.5587972224</v>
      </c>
      <c r="I302" s="84">
        <f>'Spontaneous Sites Service Prov'!G300</f>
        <v>-72.316813889</v>
      </c>
      <c r="J302" s="83" t="str">
        <f>'Spontaneous Sites Service Prov'!H300</f>
        <v>Rue Renoncule Spatule rue 2Þme Jeune prolongÚe</v>
      </c>
      <c r="K302" s="85">
        <f>'Spontaneous Sites Service Prov'!I300</f>
        <v>400</v>
      </c>
      <c r="L302" s="85">
        <f>'Spontaneous Sites Service Prov'!J300</f>
        <v>80</v>
      </c>
      <c r="M302" s="83">
        <f>'Spontaneous Sites Service Prov'!K300</f>
        <v>0</v>
      </c>
    </row>
    <row r="303" spans="2:13" ht="18.75" customHeight="1">
      <c r="B303" s="83">
        <f>'Spontaneous Sites Service Prov'!A301</f>
        <v>294</v>
      </c>
      <c r="C303" s="83">
        <f>'Spontaneous Sites Service Prov'!B301</f>
        <v>0</v>
      </c>
      <c r="D303" s="83"/>
      <c r="E303" s="83">
        <f>'Spontaneous Sites Service Prov'!C301</f>
        <v>0</v>
      </c>
      <c r="F303" s="83">
        <f>'Spontaneous Sites Service Prov'!D301</f>
        <v>0</v>
      </c>
      <c r="G303" s="83">
        <f>'Spontaneous Sites Service Prov'!E301</f>
        <v>0</v>
      </c>
      <c r="H303" s="84">
        <f>'Spontaneous Sites Service Prov'!F301</f>
        <v>18.5612805556</v>
      </c>
      <c r="I303" s="84">
        <f>'Spontaneous Sites Service Prov'!G301</f>
        <v>-72.28995</v>
      </c>
      <c r="J303" s="83" t="str">
        <f>'Spontaneous Sites Service Prov'!H301</f>
        <v>Terrain accra c¶tÚ sud</v>
      </c>
      <c r="K303" s="85">
        <f>'Spontaneous Sites Service Prov'!I301</f>
        <v>2000</v>
      </c>
      <c r="L303" s="85">
        <f>'Spontaneous Sites Service Prov'!J301</f>
        <v>400</v>
      </c>
      <c r="M303" s="83">
        <f>'Spontaneous Sites Service Prov'!K301</f>
        <v>0</v>
      </c>
    </row>
    <row r="304" spans="2:13" ht="18.75" customHeight="1">
      <c r="B304" s="83">
        <f>'Spontaneous Sites Service Prov'!A302</f>
        <v>295</v>
      </c>
      <c r="C304" s="83">
        <f>'Spontaneous Sites Service Prov'!B302</f>
        <v>0</v>
      </c>
      <c r="D304" s="83"/>
      <c r="E304" s="83">
        <f>'Spontaneous Sites Service Prov'!C302</f>
        <v>0</v>
      </c>
      <c r="F304" s="83">
        <f>'Spontaneous Sites Service Prov'!D302</f>
        <v>0</v>
      </c>
      <c r="G304" s="83">
        <f>'Spontaneous Sites Service Prov'!E302</f>
        <v>0</v>
      </c>
      <c r="H304" s="84">
        <f>'Spontaneous Sites Service Prov'!F302</f>
        <v>18.5633916664</v>
      </c>
      <c r="I304" s="84">
        <f>'Spontaneous Sites Service Prov'!G302</f>
        <v>-72.2878694445</v>
      </c>
      <c r="J304" s="83" t="str">
        <f>'Spontaneous Sites Service Prov'!H302</f>
        <v>Terrain accra c¶tÚ nord</v>
      </c>
      <c r="K304" s="85">
        <f>'Spontaneous Sites Service Prov'!I302</f>
        <v>3000</v>
      </c>
      <c r="L304" s="85">
        <f>'Spontaneous Sites Service Prov'!J302</f>
        <v>600</v>
      </c>
      <c r="M304" s="83">
        <f>'Spontaneous Sites Service Prov'!K302</f>
        <v>0</v>
      </c>
    </row>
    <row r="305" spans="2:13" ht="18.75" customHeight="1">
      <c r="B305" s="83">
        <f>'Spontaneous Sites Service Prov'!A303</f>
        <v>296</v>
      </c>
      <c r="C305" s="83">
        <f>'Spontaneous Sites Service Prov'!B303</f>
        <v>0</v>
      </c>
      <c r="D305" s="83"/>
      <c r="E305" s="83">
        <f>'Spontaneous Sites Service Prov'!C303</f>
        <v>0</v>
      </c>
      <c r="F305" s="83">
        <f>'Spontaneous Sites Service Prov'!D303</f>
        <v>0</v>
      </c>
      <c r="G305" s="83">
        <f>'Spontaneous Sites Service Prov'!E303</f>
        <v>0</v>
      </c>
      <c r="H305" s="84">
        <f>'Spontaneous Sites Service Prov'!F303</f>
        <v>18.5647777781</v>
      </c>
      <c r="I305" s="84">
        <f>'Spontaneous Sites Service Prov'!G303</f>
        <v>-72.3208833331</v>
      </c>
      <c r="J305" s="83" t="str">
        <f>'Spontaneous Sites Service Prov'!H303</f>
        <v>Centre de formation Maurice Bonneville</v>
      </c>
      <c r="K305" s="85">
        <f>'Spontaneous Sites Service Prov'!I303</f>
        <v>4100</v>
      </c>
      <c r="L305" s="85">
        <f>'Spontaneous Sites Service Prov'!J303</f>
        <v>820</v>
      </c>
      <c r="M305" s="83">
        <f>'Spontaneous Sites Service Prov'!K303</f>
        <v>0</v>
      </c>
    </row>
    <row r="306" spans="2:13" ht="18.75" customHeight="1">
      <c r="B306" s="83">
        <f>'Spontaneous Sites Service Prov'!A304</f>
        <v>297</v>
      </c>
      <c r="C306" s="83">
        <f>'Spontaneous Sites Service Prov'!B304</f>
        <v>0</v>
      </c>
      <c r="D306" s="83"/>
      <c r="E306" s="83">
        <f>'Spontaneous Sites Service Prov'!C304</f>
        <v>0</v>
      </c>
      <c r="F306" s="83">
        <f>'Spontaneous Sites Service Prov'!D304</f>
        <v>0</v>
      </c>
      <c r="G306" s="83">
        <f>'Spontaneous Sites Service Prov'!E304</f>
        <v>0</v>
      </c>
      <c r="H306" s="84">
        <f>'Spontaneous Sites Service Prov'!F304</f>
        <v>18.5654333335</v>
      </c>
      <c r="I306" s="84">
        <f>'Spontaneous Sites Service Prov'!G304</f>
        <v>-72.3233499998</v>
      </c>
      <c r="J306" s="83" t="str">
        <f>'Spontaneous Sites Service Prov'!H304</f>
        <v>PresbytÞre Notre Dame de Lourdes</v>
      </c>
      <c r="K306" s="85">
        <f>'Spontaneous Sites Service Prov'!I304</f>
        <v>3000</v>
      </c>
      <c r="L306" s="85">
        <f>'Spontaneous Sites Service Prov'!J304</f>
        <v>600</v>
      </c>
      <c r="M306" s="83">
        <f>'Spontaneous Sites Service Prov'!K304</f>
        <v>0</v>
      </c>
    </row>
    <row r="307" spans="2:13" ht="18.75" customHeight="1">
      <c r="B307" s="83">
        <f>'Spontaneous Sites Service Prov'!A305</f>
        <v>298</v>
      </c>
      <c r="C307" s="83">
        <f>'Spontaneous Sites Service Prov'!B305</f>
        <v>0</v>
      </c>
      <c r="D307" s="83"/>
      <c r="E307" s="83">
        <f>'Spontaneous Sites Service Prov'!C305</f>
        <v>0</v>
      </c>
      <c r="F307" s="83">
        <f>'Spontaneous Sites Service Prov'!D305</f>
        <v>0</v>
      </c>
      <c r="G307" s="83">
        <f>'Spontaneous Sites Service Prov'!E305</f>
        <v>0</v>
      </c>
      <c r="H307" s="84">
        <f>'Spontaneous Sites Service Prov'!F305</f>
        <v>18.565811111</v>
      </c>
      <c r="I307" s="84">
        <f>'Spontaneous Sites Service Prov'!G305</f>
        <v>-72.3191722219</v>
      </c>
      <c r="J307" s="83" t="str">
        <f>'Spontaneous Sites Service Prov'!H305</f>
        <v>Institut Mont Carmel</v>
      </c>
      <c r="K307" s="85">
        <f>'Spontaneous Sites Service Prov'!I305</f>
        <v>650</v>
      </c>
      <c r="L307" s="85">
        <f>'Spontaneous Sites Service Prov'!J305</f>
        <v>130</v>
      </c>
      <c r="M307" s="83">
        <f>'Spontaneous Sites Service Prov'!K305</f>
        <v>0</v>
      </c>
    </row>
    <row r="308" spans="2:13" ht="18.75" customHeight="1">
      <c r="B308" s="83">
        <f>'Spontaneous Sites Service Prov'!A306</f>
        <v>299</v>
      </c>
      <c r="C308" s="83">
        <f>'Spontaneous Sites Service Prov'!B306</f>
        <v>0</v>
      </c>
      <c r="D308" s="83"/>
      <c r="E308" s="83">
        <f>'Spontaneous Sites Service Prov'!C306</f>
        <v>0</v>
      </c>
      <c r="F308" s="83">
        <f>'Spontaneous Sites Service Prov'!D306</f>
        <v>0</v>
      </c>
      <c r="G308" s="83">
        <f>'Spontaneous Sites Service Prov'!E306</f>
        <v>0</v>
      </c>
      <c r="H308" s="84">
        <f>'Spontaneous Sites Service Prov'!F306</f>
        <v>18.5725066666667</v>
      </c>
      <c r="I308" s="84">
        <f>'Spontaneous Sites Service Prov'!G306</f>
        <v>-72.3154</v>
      </c>
      <c r="J308" s="83" t="str">
        <f>'Spontaneous Sites Service Prov'!H306</f>
        <v>Airport </v>
      </c>
      <c r="K308" s="85">
        <f>'Spontaneous Sites Service Prov'!I306</f>
        <v>350</v>
      </c>
      <c r="L308" s="85">
        <f>'Spontaneous Sites Service Prov'!J306</f>
        <v>70</v>
      </c>
      <c r="M308" s="83">
        <f>'Spontaneous Sites Service Prov'!K306</f>
        <v>0</v>
      </c>
    </row>
    <row r="309" spans="2:13" ht="12.75">
      <c r="B309" s="83">
        <f>'Spontaneous Sites Service Prov'!A308</f>
        <v>301</v>
      </c>
      <c r="C309" s="83">
        <f>'Spontaneous Sites Service Prov'!B308</f>
        <v>0</v>
      </c>
      <c r="D309" s="83"/>
      <c r="E309" s="83">
        <f>'Spontaneous Sites Service Prov'!C308</f>
        <v>0</v>
      </c>
      <c r="F309" s="83">
        <f>'Spontaneous Sites Service Prov'!D308</f>
        <v>0</v>
      </c>
      <c r="G309" s="83">
        <f>'Spontaneous Sites Service Prov'!E308</f>
        <v>0</v>
      </c>
      <c r="H309" s="84">
        <f>'Spontaneous Sites Service Prov'!F308</f>
        <v>18.5913166666</v>
      </c>
      <c r="I309" s="84">
        <f>'Spontaneous Sites Service Prov'!G308</f>
        <v>-72.2753444447</v>
      </c>
      <c r="J309" s="83" t="str">
        <f>'Spontaneous Sites Service Prov'!H308</f>
        <v>Village Theodat</v>
      </c>
      <c r="K309" s="85">
        <f>'Spontaneous Sites Service Prov'!I308</f>
        <v>200</v>
      </c>
      <c r="L309" s="85">
        <f>'Spontaneous Sites Service Prov'!J308</f>
        <v>40</v>
      </c>
      <c r="M309" s="83">
        <f>'Spontaneous Sites Service Prov'!K308</f>
        <v>0</v>
      </c>
    </row>
    <row r="310" spans="2:13" ht="18.75" customHeight="1">
      <c r="B310" s="83">
        <f>'Spontaneous Sites Service Prov'!A309</f>
        <v>302</v>
      </c>
      <c r="C310" s="83">
        <f>'Spontaneous Sites Service Prov'!B309</f>
        <v>0</v>
      </c>
      <c r="D310" s="83"/>
      <c r="E310" s="83">
        <f>'Spontaneous Sites Service Prov'!C309</f>
        <v>0</v>
      </c>
      <c r="F310" s="83">
        <f>'Spontaneous Sites Service Prov'!D309</f>
        <v>0</v>
      </c>
      <c r="G310" s="83">
        <f>'Spontaneous Sites Service Prov'!E309</f>
        <v>0</v>
      </c>
      <c r="H310" s="84">
        <f>'Spontaneous Sites Service Prov'!F309</f>
        <v>18.6029255704</v>
      </c>
      <c r="I310" s="84">
        <f>'Spontaneous Sites Service Prov'!G309</f>
        <v>-72.2954699498</v>
      </c>
      <c r="J310" s="83" t="str">
        <f>'Spontaneous Sites Service Prov'!H309</f>
        <v>Bigaratte (a cotÚ Rhum Barbancourt)</v>
      </c>
      <c r="K310" s="85">
        <f>'Spontaneous Sites Service Prov'!I309</f>
        <v>0</v>
      </c>
      <c r="L310" s="85">
        <f>'Spontaneous Sites Service Prov'!J309</f>
        <v>0</v>
      </c>
      <c r="M310" s="83">
        <f>'Spontaneous Sites Service Prov'!K309</f>
        <v>0</v>
      </c>
    </row>
    <row r="311" spans="2:13" ht="12.75">
      <c r="B311" s="83">
        <f>'Spontaneous Sites Service Prov'!A311</f>
        <v>304</v>
      </c>
      <c r="C311" s="83">
        <f>'Spontaneous Sites Service Prov'!B311</f>
        <v>0</v>
      </c>
      <c r="D311" s="83"/>
      <c r="E311" s="83">
        <f>'Spontaneous Sites Service Prov'!C311</f>
        <v>0</v>
      </c>
      <c r="F311" s="83">
        <f>'Spontaneous Sites Service Prov'!D311</f>
        <v>0</v>
      </c>
      <c r="G311" s="83">
        <f>'Spontaneous Sites Service Prov'!E311</f>
        <v>0</v>
      </c>
      <c r="H311" s="84">
        <f>'Spontaneous Sites Service Prov'!F311</f>
        <v>0</v>
      </c>
      <c r="I311" s="84">
        <f>'Spontaneous Sites Service Prov'!G311</f>
        <v>0</v>
      </c>
      <c r="J311" s="83" t="str">
        <f>'Spontaneous Sites Service Prov'!H311</f>
        <v>Haitel</v>
      </c>
      <c r="K311" s="85">
        <f>'Spontaneous Sites Service Prov'!I311</f>
        <v>75</v>
      </c>
      <c r="L311" s="85">
        <f>'Spontaneous Sites Service Prov'!J311</f>
        <v>15</v>
      </c>
      <c r="M311" s="83">
        <f>'Spontaneous Sites Service Prov'!K311</f>
        <v>0</v>
      </c>
    </row>
    <row r="312" spans="2:13" ht="12.75">
      <c r="B312" s="83">
        <f>'Spontaneous Sites Service Prov'!A312</f>
        <v>305</v>
      </c>
      <c r="C312" s="83">
        <f>'Spontaneous Sites Service Prov'!B312</f>
        <v>0</v>
      </c>
      <c r="D312" s="83"/>
      <c r="E312" s="83">
        <f>'Spontaneous Sites Service Prov'!C312</f>
        <v>0</v>
      </c>
      <c r="F312" s="83">
        <f>'Spontaneous Sites Service Prov'!D312</f>
        <v>0</v>
      </c>
      <c r="G312" s="83">
        <f>'Spontaneous Sites Service Prov'!E312</f>
        <v>0</v>
      </c>
      <c r="H312" s="84">
        <f>'Spontaneous Sites Service Prov'!F312</f>
        <v>0</v>
      </c>
      <c r="I312" s="84">
        <f>'Spontaneous Sites Service Prov'!G312</f>
        <v>0</v>
      </c>
      <c r="J312" s="83" t="str">
        <f>'Spontaneous Sites Service Prov'!H312</f>
        <v>Mucez Barriere Rouge</v>
      </c>
      <c r="K312" s="85">
        <f>'Spontaneous Sites Service Prov'!I312</f>
        <v>65</v>
      </c>
      <c r="L312" s="85">
        <f>'Spontaneous Sites Service Prov'!J312</f>
        <v>13</v>
      </c>
      <c r="M312" s="83">
        <f>'Spontaneous Sites Service Prov'!K312</f>
        <v>0</v>
      </c>
    </row>
    <row r="313" spans="2:13" ht="12.75">
      <c r="B313" s="83">
        <f>'Spontaneous Sites Service Prov'!A313</f>
        <v>306</v>
      </c>
      <c r="C313" s="83">
        <f>'Spontaneous Sites Service Prov'!B313</f>
        <v>0</v>
      </c>
      <c r="D313" s="83"/>
      <c r="E313" s="83">
        <f>'Spontaneous Sites Service Prov'!C313</f>
        <v>0</v>
      </c>
      <c r="F313" s="83">
        <f>'Spontaneous Sites Service Prov'!D313</f>
        <v>0</v>
      </c>
      <c r="G313" s="83">
        <f>'Spontaneous Sites Service Prov'!E313</f>
        <v>0</v>
      </c>
      <c r="H313" s="84">
        <f>'Spontaneous Sites Service Prov'!F313</f>
        <v>0</v>
      </c>
      <c r="I313" s="84">
        <f>'Spontaneous Sites Service Prov'!G313</f>
        <v>0</v>
      </c>
      <c r="J313" s="83" t="str">
        <f>'Spontaneous Sites Service Prov'!H313</f>
        <v>Enface Sogesol Duplex</v>
      </c>
      <c r="K313" s="85">
        <f>'Spontaneous Sites Service Prov'!I313</f>
        <v>1000</v>
      </c>
      <c r="L313" s="85">
        <f>'Spontaneous Sites Service Prov'!J313</f>
        <v>200</v>
      </c>
      <c r="M313" s="83">
        <f>'Spontaneous Sites Service Prov'!K313</f>
        <v>0</v>
      </c>
    </row>
    <row r="314" spans="2:13" ht="12.75">
      <c r="B314" s="83">
        <f>'Spontaneous Sites Service Prov'!A314</f>
        <v>307</v>
      </c>
      <c r="C314" s="83">
        <f>'Spontaneous Sites Service Prov'!B314</f>
        <v>0</v>
      </c>
      <c r="D314" s="83"/>
      <c r="E314" s="83">
        <f>'Spontaneous Sites Service Prov'!C314</f>
        <v>0</v>
      </c>
      <c r="F314" s="83">
        <f>'Spontaneous Sites Service Prov'!D314</f>
        <v>0</v>
      </c>
      <c r="G314" s="83">
        <f>'Spontaneous Sites Service Prov'!E314</f>
        <v>0</v>
      </c>
      <c r="H314" s="84">
        <f>'Spontaneous Sites Service Prov'!F314</f>
        <v>0</v>
      </c>
      <c r="I314" s="84">
        <f>'Spontaneous Sites Service Prov'!G314</f>
        <v>0</v>
      </c>
      <c r="J314" s="83" t="str">
        <f>'Spontaneous Sites Service Prov'!H314</f>
        <v>Lakou 10</v>
      </c>
      <c r="K314" s="85">
        <f>'Spontaneous Sites Service Prov'!I314</f>
        <v>3000</v>
      </c>
      <c r="L314" s="85">
        <f>'Spontaneous Sites Service Prov'!J314</f>
        <v>600</v>
      </c>
      <c r="M314" s="83">
        <f>'Spontaneous Sites Service Prov'!K314</f>
        <v>0</v>
      </c>
    </row>
    <row r="315" spans="2:13" ht="12.75">
      <c r="B315" s="83">
        <f>'Spontaneous Sites Service Prov'!A315</f>
        <v>308</v>
      </c>
      <c r="C315" s="83">
        <f>'Spontaneous Sites Service Prov'!B315</f>
        <v>0</v>
      </c>
      <c r="D315" s="83"/>
      <c r="E315" s="83">
        <f>'Spontaneous Sites Service Prov'!C315</f>
        <v>0</v>
      </c>
      <c r="F315" s="83">
        <f>'Spontaneous Sites Service Prov'!D315</f>
        <v>0</v>
      </c>
      <c r="G315" s="83">
        <f>'Spontaneous Sites Service Prov'!E315</f>
        <v>0</v>
      </c>
      <c r="H315" s="84">
        <f>'Spontaneous Sites Service Prov'!F315</f>
        <v>0</v>
      </c>
      <c r="I315" s="84">
        <f>'Spontaneous Sites Service Prov'!G315</f>
        <v>0</v>
      </c>
      <c r="J315" s="83" t="str">
        <f>'Spontaneous Sites Service Prov'!H315</f>
        <v>Sun Auto-Hyundai</v>
      </c>
      <c r="K315" s="85">
        <f>'Spontaneous Sites Service Prov'!I315</f>
        <v>0</v>
      </c>
      <c r="L315" s="85">
        <f>'Spontaneous Sites Service Prov'!J315</f>
        <v>0</v>
      </c>
      <c r="M315" s="83">
        <f>'Spontaneous Sites Service Prov'!K315</f>
        <v>0</v>
      </c>
    </row>
    <row r="316" spans="10:12" ht="18.75" customHeight="1">
      <c r="J316" s="80" t="str">
        <f>'Spontaneous Sites Service Prov'!H318</f>
        <v>Total</v>
      </c>
      <c r="K316" s="82">
        <f>SUM(K7:K315)</f>
        <v>434780</v>
      </c>
      <c r="L316" s="82">
        <f>SUM(L7:L315)</f>
        <v>84558.1</v>
      </c>
    </row>
  </sheetData>
  <sheetProtection/>
  <autoFilter ref="B6:M316"/>
  <mergeCells count="1">
    <mergeCell ref="B1:M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" customHeight="1"/>
  <cols>
    <col min="1" max="1" width="4.00390625" style="14" bestFit="1" customWidth="1"/>
    <col min="2" max="2" width="12.140625" style="14" customWidth="1"/>
    <col min="3" max="3" width="10.57421875" style="14" bestFit="1" customWidth="1"/>
    <col min="4" max="4" width="11.421875" style="14" bestFit="1" customWidth="1"/>
    <col min="5" max="5" width="13.7109375" style="14" customWidth="1"/>
    <col min="6" max="6" width="9.57421875" style="23" bestFit="1" customWidth="1"/>
    <col min="7" max="7" width="10.140625" style="23" bestFit="1" customWidth="1"/>
    <col min="8" max="8" width="25.140625" style="14" customWidth="1"/>
    <col min="9" max="9" width="12.57421875" style="24" customWidth="1"/>
    <col min="10" max="10" width="14.57421875" style="24" customWidth="1"/>
    <col min="11" max="11" width="14.57421875" style="31" customWidth="1"/>
    <col min="12" max="12" width="10.57421875" style="14" bestFit="1" customWidth="1"/>
    <col min="13" max="13" width="10.7109375" style="14" customWidth="1"/>
    <col min="14" max="14" width="9.140625" style="0" customWidth="1"/>
    <col min="15" max="16384" width="9.140625" style="15" customWidth="1"/>
  </cols>
  <sheetData>
    <row r="1" spans="1:11" ht="12" customHeight="1">
      <c r="A1" s="111" t="s">
        <v>356</v>
      </c>
      <c r="B1" s="112"/>
      <c r="C1" s="112"/>
      <c r="D1" s="112"/>
      <c r="E1" s="112"/>
      <c r="F1" s="112"/>
      <c r="G1" s="112"/>
      <c r="H1" s="112"/>
      <c r="I1" s="112"/>
      <c r="J1" s="112"/>
      <c r="K1" s="28"/>
    </row>
    <row r="2" spans="1:11" ht="12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28"/>
    </row>
    <row r="3" spans="1:11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28"/>
    </row>
    <row r="4" spans="1:11" ht="12" customHeight="1">
      <c r="A4" s="25"/>
      <c r="B4" s="25"/>
      <c r="C4" s="25"/>
      <c r="D4" s="25"/>
      <c r="E4" s="25"/>
      <c r="F4" s="26"/>
      <c r="G4" s="26"/>
      <c r="H4" s="25"/>
      <c r="I4" s="27"/>
      <c r="J4" s="27"/>
      <c r="K4" s="29"/>
    </row>
    <row r="5" spans="1:14" s="9" customFormat="1" ht="36.75" customHeight="1">
      <c r="A5" s="1" t="s">
        <v>0</v>
      </c>
      <c r="B5" s="2" t="s">
        <v>1</v>
      </c>
      <c r="C5" s="1" t="s">
        <v>2</v>
      </c>
      <c r="D5" s="1" t="s">
        <v>3</v>
      </c>
      <c r="E5" s="3" t="s">
        <v>4</v>
      </c>
      <c r="F5" s="4" t="s">
        <v>5</v>
      </c>
      <c r="G5" s="4" t="s">
        <v>6</v>
      </c>
      <c r="H5" s="1" t="s">
        <v>7</v>
      </c>
      <c r="I5" s="5" t="s">
        <v>8</v>
      </c>
      <c r="J5" s="5" t="s">
        <v>9</v>
      </c>
      <c r="K5" s="30" t="s">
        <v>351</v>
      </c>
      <c r="L5" s="6"/>
      <c r="M5" s="7"/>
      <c r="N5" s="8"/>
    </row>
    <row r="6" spans="1:12" ht="12.75">
      <c r="A6" s="10">
        <v>12</v>
      </c>
      <c r="B6" s="11"/>
      <c r="C6" s="12" t="s">
        <v>14</v>
      </c>
      <c r="D6" s="11"/>
      <c r="E6" s="11"/>
      <c r="F6" s="13"/>
      <c r="G6" s="13"/>
      <c r="H6" s="12" t="s">
        <v>23</v>
      </c>
      <c r="I6" s="35">
        <v>5730</v>
      </c>
      <c r="J6" s="12">
        <f>I6/5</f>
        <v>1146</v>
      </c>
      <c r="K6" s="12"/>
      <c r="L6" s="16"/>
    </row>
    <row r="7" spans="1:12" ht="13.5" customHeight="1">
      <c r="A7" s="10">
        <v>15</v>
      </c>
      <c r="B7" s="11">
        <v>113</v>
      </c>
      <c r="C7" s="11" t="s">
        <v>24</v>
      </c>
      <c r="D7" s="11" t="s">
        <v>25</v>
      </c>
      <c r="E7" s="11" t="s">
        <v>26</v>
      </c>
      <c r="F7" s="17">
        <v>18.5304500197</v>
      </c>
      <c r="G7" s="17">
        <v>-72.3385803399</v>
      </c>
      <c r="H7" s="18" t="s">
        <v>29</v>
      </c>
      <c r="I7" s="34">
        <v>8000</v>
      </c>
      <c r="J7" s="18">
        <f>I7/5</f>
        <v>1600</v>
      </c>
      <c r="K7" s="18" t="s">
        <v>354</v>
      </c>
      <c r="L7" s="16"/>
    </row>
    <row r="8" spans="1:11" ht="12" customHeight="1">
      <c r="A8" s="10">
        <v>13</v>
      </c>
      <c r="B8" s="11">
        <v>113</v>
      </c>
      <c r="C8" s="11" t="s">
        <v>24</v>
      </c>
      <c r="D8" s="11" t="s">
        <v>25</v>
      </c>
      <c r="E8" s="11" t="s">
        <v>26</v>
      </c>
      <c r="F8" s="17">
        <v>18.5271</v>
      </c>
      <c r="G8" s="17">
        <v>-72.3855</v>
      </c>
      <c r="H8" s="18" t="s">
        <v>369</v>
      </c>
      <c r="I8" s="34">
        <v>14000</v>
      </c>
      <c r="J8" s="18">
        <v>2600</v>
      </c>
      <c r="K8" s="18" t="s">
        <v>368</v>
      </c>
    </row>
    <row r="9" spans="1:12" ht="12" customHeight="1">
      <c r="A9" s="10">
        <v>61</v>
      </c>
      <c r="B9" s="11">
        <v>112</v>
      </c>
      <c r="C9" s="12" t="s">
        <v>49</v>
      </c>
      <c r="D9" s="11" t="s">
        <v>50</v>
      </c>
      <c r="E9" s="19" t="s">
        <v>51</v>
      </c>
      <c r="F9" s="13">
        <v>18.558</v>
      </c>
      <c r="G9" s="13">
        <v>-72.27566666666667</v>
      </c>
      <c r="H9" s="12" t="s">
        <v>81</v>
      </c>
      <c r="I9" s="35">
        <v>15000</v>
      </c>
      <c r="J9" s="12">
        <v>3261</v>
      </c>
      <c r="K9" s="12" t="s">
        <v>353</v>
      </c>
      <c r="L9" s="21"/>
    </row>
    <row r="10" spans="1:11" ht="12.75">
      <c r="A10" s="10">
        <v>57</v>
      </c>
      <c r="B10" s="11">
        <v>112</v>
      </c>
      <c r="C10" s="12" t="s">
        <v>49</v>
      </c>
      <c r="D10" s="11" t="s">
        <v>50</v>
      </c>
      <c r="E10" s="19" t="s">
        <v>51</v>
      </c>
      <c r="F10" s="13">
        <v>18.556666666666665</v>
      </c>
      <c r="G10" s="13">
        <v>-72.33433333333333</v>
      </c>
      <c r="H10" s="12" t="s">
        <v>78</v>
      </c>
      <c r="I10" s="35">
        <v>15000</v>
      </c>
      <c r="J10" s="12">
        <f>I10/5</f>
        <v>3000</v>
      </c>
      <c r="K10" s="12" t="s">
        <v>352</v>
      </c>
    </row>
    <row r="11" spans="1:11" ht="12.75">
      <c r="A11" s="10">
        <v>78</v>
      </c>
      <c r="B11" s="11">
        <v>112</v>
      </c>
      <c r="C11" s="11" t="s">
        <v>49</v>
      </c>
      <c r="D11" s="11" t="s">
        <v>50</v>
      </c>
      <c r="E11" s="19" t="s">
        <v>51</v>
      </c>
      <c r="F11" s="13"/>
      <c r="G11" s="13"/>
      <c r="H11" s="12" t="s">
        <v>96</v>
      </c>
      <c r="I11" s="35">
        <v>15000</v>
      </c>
      <c r="J11" s="12">
        <f>I11/5</f>
        <v>3000</v>
      </c>
      <c r="K11" s="12" t="s">
        <v>354</v>
      </c>
    </row>
    <row r="12" spans="1:11" ht="12.75">
      <c r="A12" s="10">
        <v>67</v>
      </c>
      <c r="B12" s="11">
        <v>112</v>
      </c>
      <c r="C12" s="11" t="s">
        <v>49</v>
      </c>
      <c r="D12" s="11" t="s">
        <v>50</v>
      </c>
      <c r="E12" s="19" t="s">
        <v>51</v>
      </c>
      <c r="F12" s="17">
        <v>18.5631277774</v>
      </c>
      <c r="G12" s="17">
        <v>-72.3149805559</v>
      </c>
      <c r="H12" s="18" t="s">
        <v>87</v>
      </c>
      <c r="I12" s="34">
        <v>11000</v>
      </c>
      <c r="J12" s="18">
        <f>I12/5</f>
        <v>2200</v>
      </c>
      <c r="K12" s="18"/>
    </row>
    <row r="13" spans="1:11" ht="12.75">
      <c r="A13" s="10">
        <v>55</v>
      </c>
      <c r="B13" s="11">
        <v>112</v>
      </c>
      <c r="C13" s="11" t="s">
        <v>49</v>
      </c>
      <c r="D13" s="11" t="s">
        <v>50</v>
      </c>
      <c r="E13" s="19" t="s">
        <v>51</v>
      </c>
      <c r="F13" s="13">
        <v>18.5564</v>
      </c>
      <c r="G13" s="20">
        <v>-72.33393333333333</v>
      </c>
      <c r="H13" s="11" t="s">
        <v>76</v>
      </c>
      <c r="I13" s="36">
        <v>8000</v>
      </c>
      <c r="J13" s="18">
        <f>I13/6</f>
        <v>1333.3333333333333</v>
      </c>
      <c r="K13" s="18" t="s">
        <v>357</v>
      </c>
    </row>
    <row r="14" spans="1:11" ht="12" customHeight="1">
      <c r="A14" s="10">
        <v>30</v>
      </c>
      <c r="B14" s="11">
        <v>112</v>
      </c>
      <c r="C14" s="11" t="s">
        <v>49</v>
      </c>
      <c r="D14" s="11" t="s">
        <v>50</v>
      </c>
      <c r="E14" s="19" t="s">
        <v>51</v>
      </c>
      <c r="F14" s="17">
        <v>18.5272916666</v>
      </c>
      <c r="G14" s="17">
        <v>-72.2846861114</v>
      </c>
      <c r="H14" s="18" t="s">
        <v>52</v>
      </c>
      <c r="I14" s="34">
        <v>7500</v>
      </c>
      <c r="J14" s="18">
        <f>I14/5</f>
        <v>1500</v>
      </c>
      <c r="K14" s="18"/>
    </row>
    <row r="15" spans="1:11" ht="12.75">
      <c r="A15" s="10">
        <v>173</v>
      </c>
      <c r="B15" s="11">
        <v>111</v>
      </c>
      <c r="C15" s="11" t="s">
        <v>188</v>
      </c>
      <c r="D15" s="11" t="s">
        <v>191</v>
      </c>
      <c r="E15" s="11" t="s">
        <v>192</v>
      </c>
      <c r="F15" s="17">
        <v>18.5410997304</v>
      </c>
      <c r="G15" s="17">
        <v>-72.3367137697</v>
      </c>
      <c r="H15" s="18" t="s">
        <v>201</v>
      </c>
      <c r="I15" s="34">
        <v>16000</v>
      </c>
      <c r="J15" s="18">
        <f>I15/5</f>
        <v>3200</v>
      </c>
      <c r="K15" s="18"/>
    </row>
    <row r="16" spans="1:11" ht="22.5">
      <c r="A16" s="10">
        <v>168</v>
      </c>
      <c r="B16" s="11">
        <v>111</v>
      </c>
      <c r="C16" s="11" t="s">
        <v>188</v>
      </c>
      <c r="D16" s="11" t="s">
        <v>191</v>
      </c>
      <c r="E16" s="11" t="s">
        <v>192</v>
      </c>
      <c r="F16" s="17">
        <v>18.5328366003</v>
      </c>
      <c r="G16" s="17">
        <v>-72.3161194406</v>
      </c>
      <c r="H16" s="18" t="s">
        <v>197</v>
      </c>
      <c r="I16" s="34">
        <v>12000</v>
      </c>
      <c r="J16" s="18">
        <f>I16/5</f>
        <v>2400</v>
      </c>
      <c r="K16" s="18"/>
    </row>
    <row r="17" spans="1:11" ht="12.75">
      <c r="A17" s="10">
        <v>187</v>
      </c>
      <c r="B17" s="11">
        <v>111</v>
      </c>
      <c r="C17" s="11" t="s">
        <v>188</v>
      </c>
      <c r="D17" s="11" t="s">
        <v>213</v>
      </c>
      <c r="E17" s="11" t="s">
        <v>214</v>
      </c>
      <c r="F17" s="17">
        <v>18.5221490802</v>
      </c>
      <c r="G17" s="17">
        <v>-72.3431198103</v>
      </c>
      <c r="H17" s="18" t="s">
        <v>216</v>
      </c>
      <c r="I17" s="34">
        <v>10000</v>
      </c>
      <c r="J17" s="18">
        <f>I17/5</f>
        <v>2000</v>
      </c>
      <c r="K17" s="18"/>
    </row>
    <row r="18" spans="1:11" ht="33.75">
      <c r="A18" s="10">
        <v>192</v>
      </c>
      <c r="B18" s="11">
        <v>111</v>
      </c>
      <c r="C18" s="11" t="s">
        <v>188</v>
      </c>
      <c r="D18" s="11" t="s">
        <v>107</v>
      </c>
      <c r="E18" s="19" t="s">
        <v>108</v>
      </c>
      <c r="F18" s="13">
        <v>18.521516666666667</v>
      </c>
      <c r="G18" s="20">
        <v>-72.35216666666666</v>
      </c>
      <c r="H18" s="11" t="s">
        <v>223</v>
      </c>
      <c r="I18" s="36">
        <v>5538</v>
      </c>
      <c r="J18" s="18">
        <f>I18/6</f>
        <v>923</v>
      </c>
      <c r="K18" s="18" t="s">
        <v>357</v>
      </c>
    </row>
    <row r="19" spans="1:12" ht="12" customHeight="1">
      <c r="A19" s="10">
        <v>186</v>
      </c>
      <c r="B19" s="11">
        <v>111</v>
      </c>
      <c r="C19" s="11" t="s">
        <v>188</v>
      </c>
      <c r="D19" s="11" t="s">
        <v>213</v>
      </c>
      <c r="E19" s="11" t="s">
        <v>214</v>
      </c>
      <c r="F19" s="17">
        <v>18.52100034</v>
      </c>
      <c r="G19" s="17">
        <v>-72.3458932196</v>
      </c>
      <c r="H19" s="18" t="s">
        <v>215</v>
      </c>
      <c r="I19" s="34">
        <v>5000</v>
      </c>
      <c r="J19" s="18">
        <f>I19/5</f>
        <v>1000</v>
      </c>
      <c r="K19" s="18"/>
      <c r="L19" s="16"/>
    </row>
    <row r="20" spans="1:12" ht="12.75">
      <c r="A20" s="10">
        <v>287</v>
      </c>
      <c r="B20" s="11"/>
      <c r="C20" s="11"/>
      <c r="D20" s="11"/>
      <c r="E20" s="11"/>
      <c r="F20" s="17">
        <v>18.53182574</v>
      </c>
      <c r="G20" s="17">
        <v>-72.3613434898</v>
      </c>
      <c r="H20" s="18" t="s">
        <v>321</v>
      </c>
      <c r="I20" s="34">
        <v>10000</v>
      </c>
      <c r="J20" s="18">
        <f>I20/5</f>
        <v>2000</v>
      </c>
      <c r="K20" s="18"/>
      <c r="L20" s="16"/>
    </row>
    <row r="21" spans="1:12" ht="12.75">
      <c r="A21" s="10">
        <v>290</v>
      </c>
      <c r="B21" s="11"/>
      <c r="C21" s="11"/>
      <c r="D21" s="11"/>
      <c r="E21" s="11"/>
      <c r="F21" s="17">
        <v>18.54957472</v>
      </c>
      <c r="G21" s="17">
        <v>-72.3267074347</v>
      </c>
      <c r="H21" s="18" t="s">
        <v>324</v>
      </c>
      <c r="I21" s="34">
        <v>7000</v>
      </c>
      <c r="J21" s="18">
        <f>I21/5</f>
        <v>1400</v>
      </c>
      <c r="K21" s="18"/>
      <c r="L21" s="16"/>
    </row>
    <row r="22" spans="1:11" ht="12" customHeight="1">
      <c r="A22" s="10">
        <v>296</v>
      </c>
      <c r="B22" s="11"/>
      <c r="C22" s="11"/>
      <c r="D22" s="11"/>
      <c r="E22" s="11"/>
      <c r="F22" s="17">
        <v>18.5562147208</v>
      </c>
      <c r="G22" s="17">
        <v>-72.3330474394</v>
      </c>
      <c r="H22" s="18" t="s">
        <v>330</v>
      </c>
      <c r="I22" s="34">
        <v>7000</v>
      </c>
      <c r="J22" s="18">
        <f>I22/5</f>
        <v>1400</v>
      </c>
      <c r="K22" s="18"/>
    </row>
    <row r="23" spans="8:10" ht="12" customHeight="1">
      <c r="H23" s="32" t="s">
        <v>350</v>
      </c>
      <c r="I23" s="33">
        <f>SUM(I6:I22)</f>
        <v>171768</v>
      </c>
      <c r="J23" s="33">
        <f>SUM(J6:J22)</f>
        <v>33963.33333333333</v>
      </c>
    </row>
  </sheetData>
  <sheetProtection/>
  <autoFilter ref="A5:K22"/>
  <mergeCells count="1">
    <mergeCell ref="A1:J3"/>
  </mergeCells>
  <printOptions/>
  <pageMargins left="1.24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"/>
  <sheetViews>
    <sheetView zoomScalePageLayoutView="0" workbookViewId="0" topLeftCell="D1">
      <selection activeCell="M11" sqref="M11"/>
    </sheetView>
  </sheetViews>
  <sheetFormatPr defaultColWidth="9.140625" defaultRowHeight="12" customHeight="1"/>
  <cols>
    <col min="1" max="1" width="12.28125" style="38" bestFit="1" customWidth="1"/>
    <col min="2" max="2" width="9.8515625" style="38" bestFit="1" customWidth="1"/>
    <col min="3" max="3" width="10.421875" style="38" bestFit="1" customWidth="1"/>
    <col min="4" max="4" width="6.8515625" style="38" bestFit="1" customWidth="1"/>
    <col min="5" max="6" width="10.8515625" style="53" bestFit="1" customWidth="1"/>
    <col min="7" max="7" width="24.57421875" style="38" bestFit="1" customWidth="1"/>
    <col min="8" max="8" width="9.421875" style="55" bestFit="1" customWidth="1"/>
    <col min="9" max="9" width="7.57421875" style="55" bestFit="1" customWidth="1"/>
    <col min="10" max="10" width="14.421875" style="55" customWidth="1"/>
    <col min="11" max="11" width="11.421875" style="55" bestFit="1" customWidth="1"/>
    <col min="12" max="12" width="9.28125" style="55" bestFit="1" customWidth="1"/>
    <col min="13" max="13" width="13.140625" style="55" bestFit="1" customWidth="1"/>
    <col min="14" max="14" width="11.140625" style="55" bestFit="1" customWidth="1"/>
    <col min="15" max="15" width="8.421875" style="55" bestFit="1" customWidth="1"/>
    <col min="16" max="16" width="13.7109375" style="55" bestFit="1" customWidth="1"/>
    <col min="17" max="18" width="14.421875" style="55" customWidth="1"/>
    <col min="19" max="19" width="7.7109375" style="55" bestFit="1" customWidth="1"/>
    <col min="20" max="20" width="9.28125" style="55" bestFit="1" customWidth="1"/>
    <col min="21" max="21" width="12.421875" style="55" bestFit="1" customWidth="1"/>
    <col min="22" max="22" width="12.8515625" style="55" bestFit="1" customWidth="1"/>
    <col min="23" max="23" width="8.421875" style="55" bestFit="1" customWidth="1"/>
    <col min="24" max="24" width="7.7109375" style="55" bestFit="1" customWidth="1"/>
    <col min="25" max="25" width="9.28125" style="55" bestFit="1" customWidth="1"/>
    <col min="26" max="26" width="14.140625" style="55" bestFit="1" customWidth="1"/>
    <col min="27" max="37" width="14.421875" style="55" customWidth="1"/>
    <col min="38" max="38" width="5.28125" style="55" customWidth="1"/>
    <col min="39" max="39" width="5.7109375" style="55" customWidth="1"/>
    <col min="40" max="44" width="5.28125" style="55" customWidth="1"/>
    <col min="45" max="45" width="14.140625" style="55" bestFit="1" customWidth="1"/>
    <col min="46" max="46" width="12.8515625" style="55" bestFit="1" customWidth="1"/>
    <col min="47" max="47" width="8.57421875" style="55" bestFit="1" customWidth="1"/>
    <col min="48" max="48" width="7.7109375" style="55" bestFit="1" customWidth="1"/>
    <col min="49" max="49" width="7.8515625" style="55" bestFit="1" customWidth="1"/>
    <col min="50" max="50" width="9.28125" style="55" bestFit="1" customWidth="1"/>
    <col min="51" max="51" width="7.7109375" style="55" bestFit="1" customWidth="1"/>
    <col min="52" max="52" width="10.7109375" style="55" bestFit="1" customWidth="1"/>
    <col min="53" max="53" width="12.7109375" style="55" bestFit="1" customWidth="1"/>
    <col min="54" max="54" width="9.28125" style="55" bestFit="1" customWidth="1"/>
    <col min="55" max="55" width="7.7109375" style="55" bestFit="1" customWidth="1"/>
    <col min="56" max="56" width="9.28125" style="15" bestFit="1" customWidth="1"/>
    <col min="57" max="16384" width="9.140625" style="15" customWidth="1"/>
  </cols>
  <sheetData>
    <row r="1" spans="1:56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1:56" ht="12" customHeight="1">
      <c r="A2" s="113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6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</row>
    <row r="4" spans="1:56" ht="12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</row>
    <row r="5" spans="1:56" s="9" customFormat="1" ht="36.75" customHeight="1">
      <c r="A5" s="75"/>
      <c r="B5" s="67"/>
      <c r="C5" s="67"/>
      <c r="D5" s="67"/>
      <c r="E5" s="68"/>
      <c r="F5" s="68"/>
      <c r="G5" s="67"/>
      <c r="H5" s="69"/>
      <c r="I5" s="69"/>
      <c r="J5" s="69"/>
      <c r="K5" s="116" t="s">
        <v>385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</row>
    <row r="6" spans="1:56" s="9" customFormat="1" ht="36.75" customHeight="1">
      <c r="A6" s="75" t="s">
        <v>1</v>
      </c>
      <c r="B6" s="67" t="s">
        <v>2</v>
      </c>
      <c r="C6" s="67" t="s">
        <v>3</v>
      </c>
      <c r="D6" s="67" t="s">
        <v>4</v>
      </c>
      <c r="E6" s="68" t="s">
        <v>5</v>
      </c>
      <c r="F6" s="68" t="s">
        <v>6</v>
      </c>
      <c r="G6" s="67" t="s">
        <v>7</v>
      </c>
      <c r="H6" s="69" t="s">
        <v>8</v>
      </c>
      <c r="I6" s="69" t="s">
        <v>9</v>
      </c>
      <c r="J6" s="69" t="s">
        <v>351</v>
      </c>
      <c r="K6" s="119" t="s">
        <v>370</v>
      </c>
      <c r="L6" s="120"/>
      <c r="M6" s="120"/>
      <c r="N6" s="120"/>
      <c r="O6" s="120"/>
      <c r="P6" s="120"/>
      <c r="Q6" s="121"/>
      <c r="R6" s="122"/>
      <c r="S6" s="123" t="s">
        <v>371</v>
      </c>
      <c r="T6" s="124"/>
      <c r="U6" s="124"/>
      <c r="V6" s="124"/>
      <c r="W6" s="124"/>
      <c r="X6" s="125" t="s">
        <v>372</v>
      </c>
      <c r="Y6" s="126"/>
      <c r="Z6" s="126"/>
      <c r="AA6" s="126"/>
      <c r="AB6" s="126"/>
      <c r="AC6" s="126"/>
      <c r="AD6" s="127"/>
      <c r="AE6" s="128" t="s">
        <v>373</v>
      </c>
      <c r="AF6" s="129"/>
      <c r="AG6" s="129"/>
      <c r="AH6" s="129"/>
      <c r="AI6" s="129"/>
      <c r="AJ6" s="130" t="s">
        <v>384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2"/>
      <c r="AV6" s="133" t="s">
        <v>375</v>
      </c>
      <c r="AW6" s="134"/>
      <c r="AX6" s="134"/>
      <c r="AY6" s="134"/>
      <c r="AZ6" s="134"/>
      <c r="BA6" s="134"/>
      <c r="BB6" s="135"/>
      <c r="BC6" s="125" t="s">
        <v>374</v>
      </c>
      <c r="BD6" s="127"/>
    </row>
    <row r="7" spans="1:56" s="9" customFormat="1" ht="54" customHeight="1">
      <c r="A7" s="76"/>
      <c r="B7" s="71"/>
      <c r="C7" s="71"/>
      <c r="D7" s="71"/>
      <c r="E7" s="73"/>
      <c r="F7" s="73"/>
      <c r="G7" s="71"/>
      <c r="H7" s="70"/>
      <c r="I7" s="70"/>
      <c r="J7" s="70"/>
      <c r="K7" s="144" t="s">
        <v>385</v>
      </c>
      <c r="L7" s="145"/>
      <c r="M7" s="144" t="s">
        <v>386</v>
      </c>
      <c r="N7" s="146"/>
      <c r="O7" s="147"/>
      <c r="P7" s="144" t="s">
        <v>387</v>
      </c>
      <c r="Q7" s="146"/>
      <c r="R7" s="147"/>
      <c r="S7" s="148" t="s">
        <v>388</v>
      </c>
      <c r="T7" s="149"/>
      <c r="U7" s="149"/>
      <c r="V7" s="149"/>
      <c r="W7" s="150"/>
      <c r="X7" s="136" t="s">
        <v>399</v>
      </c>
      <c r="Y7" s="137"/>
      <c r="Z7" s="137"/>
      <c r="AA7" s="137"/>
      <c r="AB7" s="137"/>
      <c r="AC7" s="137"/>
      <c r="AD7" s="138"/>
      <c r="AE7" s="139"/>
      <c r="AF7" s="140"/>
      <c r="AG7" s="140"/>
      <c r="AH7" s="140"/>
      <c r="AI7" s="140"/>
      <c r="AJ7" s="141" t="s">
        <v>458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94"/>
      <c r="AW7" s="94"/>
      <c r="AX7" s="94"/>
      <c r="AY7" s="94"/>
      <c r="AZ7" s="94"/>
      <c r="BA7" s="94"/>
      <c r="BB7" s="94"/>
      <c r="BC7" s="90"/>
      <c r="BD7" s="90"/>
    </row>
    <row r="8" spans="1:56" s="9" customFormat="1" ht="45.75" customHeight="1">
      <c r="A8" s="77"/>
      <c r="B8" s="72"/>
      <c r="C8" s="72"/>
      <c r="D8" s="72"/>
      <c r="E8" s="74"/>
      <c r="F8" s="74"/>
      <c r="G8" s="72"/>
      <c r="H8" s="61"/>
      <c r="I8" s="61"/>
      <c r="J8" s="61"/>
      <c r="K8" s="86" t="s">
        <v>376</v>
      </c>
      <c r="L8" s="86" t="s">
        <v>377</v>
      </c>
      <c r="M8" s="86" t="s">
        <v>392</v>
      </c>
      <c r="N8" s="86" t="s">
        <v>391</v>
      </c>
      <c r="O8" s="86" t="s">
        <v>390</v>
      </c>
      <c r="P8" s="87" t="s">
        <v>393</v>
      </c>
      <c r="Q8" s="86" t="s">
        <v>394</v>
      </c>
      <c r="R8" s="86" t="s">
        <v>390</v>
      </c>
      <c r="S8" s="89" t="s">
        <v>376</v>
      </c>
      <c r="T8" s="89" t="s">
        <v>377</v>
      </c>
      <c r="U8" s="89" t="s">
        <v>395</v>
      </c>
      <c r="V8" s="89" t="s">
        <v>396</v>
      </c>
      <c r="W8" s="89" t="s">
        <v>390</v>
      </c>
      <c r="X8" s="90" t="s">
        <v>376</v>
      </c>
      <c r="Y8" s="90" t="s">
        <v>377</v>
      </c>
      <c r="Z8" s="90" t="s">
        <v>459</v>
      </c>
      <c r="AA8" s="90" t="s">
        <v>401</v>
      </c>
      <c r="AB8" s="90" t="s">
        <v>397</v>
      </c>
      <c r="AC8" s="90" t="s">
        <v>398</v>
      </c>
      <c r="AD8" s="90" t="s">
        <v>390</v>
      </c>
      <c r="AE8" s="91" t="s">
        <v>376</v>
      </c>
      <c r="AF8" s="91" t="s">
        <v>377</v>
      </c>
      <c r="AG8" s="91" t="s">
        <v>383</v>
      </c>
      <c r="AH8" s="91" t="s">
        <v>414</v>
      </c>
      <c r="AI8" s="91" t="s">
        <v>415</v>
      </c>
      <c r="AJ8" s="92" t="s">
        <v>376</v>
      </c>
      <c r="AK8" s="92" t="s">
        <v>377</v>
      </c>
      <c r="AL8" s="93" t="s">
        <v>403</v>
      </c>
      <c r="AM8" s="93" t="s">
        <v>404</v>
      </c>
      <c r="AN8" s="93" t="s">
        <v>405</v>
      </c>
      <c r="AO8" s="93" t="s">
        <v>406</v>
      </c>
      <c r="AP8" s="93" t="s">
        <v>407</v>
      </c>
      <c r="AQ8" s="93" t="s">
        <v>408</v>
      </c>
      <c r="AR8" s="93" t="s">
        <v>409</v>
      </c>
      <c r="AS8" s="92" t="s">
        <v>383</v>
      </c>
      <c r="AT8" s="92" t="s">
        <v>410</v>
      </c>
      <c r="AU8" s="92" t="s">
        <v>390</v>
      </c>
      <c r="AV8" s="94" t="s">
        <v>376</v>
      </c>
      <c r="AW8" s="94" t="s">
        <v>411</v>
      </c>
      <c r="AX8" s="94" t="s">
        <v>377</v>
      </c>
      <c r="AY8" s="94" t="s">
        <v>376</v>
      </c>
      <c r="AZ8" s="94" t="s">
        <v>412</v>
      </c>
      <c r="BA8" s="94" t="s">
        <v>413</v>
      </c>
      <c r="BB8" s="94" t="s">
        <v>377</v>
      </c>
      <c r="BC8" s="90" t="s">
        <v>376</v>
      </c>
      <c r="BD8" s="90" t="s">
        <v>377</v>
      </c>
    </row>
    <row r="9" spans="1:56" ht="63.75">
      <c r="A9" s="39"/>
      <c r="B9" s="101" t="s">
        <v>49</v>
      </c>
      <c r="C9" s="39"/>
      <c r="D9" s="39"/>
      <c r="E9" s="101" t="s">
        <v>421</v>
      </c>
      <c r="F9" s="101" t="s">
        <v>430</v>
      </c>
      <c r="G9" s="101" t="s">
        <v>88</v>
      </c>
      <c r="H9" s="105">
        <v>864</v>
      </c>
      <c r="I9" s="107">
        <f>H9/5</f>
        <v>172.8</v>
      </c>
      <c r="J9" s="101" t="s">
        <v>439</v>
      </c>
      <c r="K9" s="101" t="s">
        <v>445</v>
      </c>
      <c r="L9" s="106"/>
      <c r="M9" s="106">
        <v>20000</v>
      </c>
      <c r="N9" s="106">
        <f>(H9*15)</f>
        <v>12960</v>
      </c>
      <c r="O9" s="88">
        <f>M9/N9</f>
        <v>1.5432098765432098</v>
      </c>
      <c r="P9" s="106"/>
      <c r="Q9" s="47">
        <f>(H9/250)</f>
        <v>3.456</v>
      </c>
      <c r="R9" s="88">
        <f>P9/Q9</f>
        <v>0</v>
      </c>
      <c r="S9" s="101" t="s">
        <v>451</v>
      </c>
      <c r="T9" s="106"/>
      <c r="U9" s="106"/>
      <c r="V9" s="47">
        <f>H9/20</f>
        <v>43.2</v>
      </c>
      <c r="W9" s="88">
        <f>U9/V9</f>
        <v>0</v>
      </c>
      <c r="X9" s="106"/>
      <c r="Y9" s="106"/>
      <c r="Z9" s="106"/>
      <c r="AA9" s="106">
        <v>88</v>
      </c>
      <c r="AB9" s="106"/>
      <c r="AC9" s="47">
        <f>I9</f>
        <v>172.8</v>
      </c>
      <c r="AD9" s="88">
        <f>((Z9)+(AA9*2)+(AB9/2))/AC9</f>
        <v>1.0185185185185184</v>
      </c>
      <c r="AE9" s="101"/>
      <c r="AF9" s="106"/>
      <c r="AG9" s="106"/>
      <c r="AH9" s="101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47">
        <f>I9</f>
        <v>172.8</v>
      </c>
      <c r="AU9" s="88">
        <f>((AL9/AT9)+(AM9/AT9)+(AN9/AT9)+(AO9/AT9)+(AP9/AT9)+(AQ9/AT9)+(AR9/AT9))/7</f>
        <v>0</v>
      </c>
      <c r="AV9" s="106"/>
      <c r="AW9" s="106"/>
      <c r="AX9" s="106"/>
      <c r="AY9" s="106"/>
      <c r="AZ9" s="106"/>
      <c r="BA9" s="106"/>
      <c r="BB9" s="106"/>
      <c r="BC9" s="106"/>
      <c r="BD9" s="106"/>
    </row>
    <row r="10" spans="1:56" ht="51">
      <c r="A10" s="39"/>
      <c r="B10" s="101" t="s">
        <v>49</v>
      </c>
      <c r="C10" s="39"/>
      <c r="D10" s="39"/>
      <c r="E10" s="101" t="s">
        <v>422</v>
      </c>
      <c r="F10" s="101" t="s">
        <v>431</v>
      </c>
      <c r="G10" s="101" t="s">
        <v>83</v>
      </c>
      <c r="H10" s="105">
        <v>615</v>
      </c>
      <c r="I10" s="107">
        <f>H10/5</f>
        <v>123</v>
      </c>
      <c r="J10" s="101" t="s">
        <v>440</v>
      </c>
      <c r="K10" s="101" t="s">
        <v>446</v>
      </c>
      <c r="L10" s="106"/>
      <c r="M10" s="106">
        <v>20000</v>
      </c>
      <c r="N10" s="106">
        <f aca="true" t="shared" si="0" ref="N10:N18">(H10*15)</f>
        <v>9225</v>
      </c>
      <c r="O10" s="88">
        <f aca="true" t="shared" si="1" ref="O10:O18">M10/N10</f>
        <v>2.168021680216802</v>
      </c>
      <c r="P10" s="106"/>
      <c r="Q10" s="47">
        <f aca="true" t="shared" si="2" ref="Q10:Q18">(H10/250)</f>
        <v>2.46</v>
      </c>
      <c r="R10" s="88">
        <f aca="true" t="shared" si="3" ref="R10:R18">P10/Q10</f>
        <v>0</v>
      </c>
      <c r="S10" s="101" t="s">
        <v>451</v>
      </c>
      <c r="T10" s="106"/>
      <c r="U10" s="106"/>
      <c r="V10" s="47">
        <f aca="true" t="shared" si="4" ref="V10:V18">H10/20</f>
        <v>30.75</v>
      </c>
      <c r="W10" s="88">
        <f aca="true" t="shared" si="5" ref="W10:W18">U10/V10</f>
        <v>0</v>
      </c>
      <c r="X10" s="106"/>
      <c r="Y10" s="106"/>
      <c r="Z10" s="106"/>
      <c r="AA10" s="106">
        <v>40</v>
      </c>
      <c r="AB10" s="106"/>
      <c r="AC10" s="47">
        <f aca="true" t="shared" si="6" ref="AC10:AC18">I10</f>
        <v>123</v>
      </c>
      <c r="AD10" s="88">
        <f aca="true" t="shared" si="7" ref="AD10:AD18">((Z10)+(AA10*2)+(AB10/2))/AC10</f>
        <v>0.6504065040650406</v>
      </c>
      <c r="AE10" s="101"/>
      <c r="AF10" s="106"/>
      <c r="AG10" s="106"/>
      <c r="AH10" s="101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47">
        <f aca="true" t="shared" si="8" ref="AT10:AT18">I10</f>
        <v>123</v>
      </c>
      <c r="AU10" s="88">
        <f aca="true" t="shared" si="9" ref="AU10:AU18">((AL10/AT10)+(AM10/AT10)+(AN10/AT10)+(AO10/AT10)+(AP10/AT10)+(AQ10/AT10)+(AR10/AT10))/7</f>
        <v>0</v>
      </c>
      <c r="AV10" s="106"/>
      <c r="AW10" s="106"/>
      <c r="AX10" s="106"/>
      <c r="AY10" s="106"/>
      <c r="AZ10" s="106"/>
      <c r="BA10" s="106"/>
      <c r="BB10" s="106"/>
      <c r="BC10" s="106"/>
      <c r="BD10" s="106"/>
    </row>
    <row r="11" spans="1:56" ht="25.5">
      <c r="A11" s="39"/>
      <c r="B11" s="101" t="s">
        <v>309</v>
      </c>
      <c r="C11" s="39"/>
      <c r="D11" s="39"/>
      <c r="E11" s="101" t="s">
        <v>423</v>
      </c>
      <c r="F11" s="101" t="s">
        <v>432</v>
      </c>
      <c r="G11" s="101" t="s">
        <v>317</v>
      </c>
      <c r="H11" s="105">
        <v>1240</v>
      </c>
      <c r="I11" s="107">
        <f>H11/5</f>
        <v>248</v>
      </c>
      <c r="J11" s="101" t="s">
        <v>441</v>
      </c>
      <c r="K11" s="101" t="s">
        <v>450</v>
      </c>
      <c r="L11" s="106"/>
      <c r="M11" s="106">
        <v>0</v>
      </c>
      <c r="N11" s="106">
        <f t="shared" si="0"/>
        <v>18600</v>
      </c>
      <c r="O11" s="88">
        <f t="shared" si="1"/>
        <v>0</v>
      </c>
      <c r="P11" s="106"/>
      <c r="Q11" s="47">
        <f t="shared" si="2"/>
        <v>4.96</v>
      </c>
      <c r="R11" s="88">
        <f t="shared" si="3"/>
        <v>0</v>
      </c>
      <c r="S11" s="101"/>
      <c r="T11" s="106"/>
      <c r="U11" s="106"/>
      <c r="V11" s="47">
        <f t="shared" si="4"/>
        <v>62</v>
      </c>
      <c r="W11" s="88">
        <f t="shared" si="5"/>
        <v>0</v>
      </c>
      <c r="X11" s="106"/>
      <c r="Y11" s="106"/>
      <c r="Z11" s="106"/>
      <c r="AA11" s="106">
        <v>200</v>
      </c>
      <c r="AB11" s="106"/>
      <c r="AC11" s="47">
        <f t="shared" si="6"/>
        <v>248</v>
      </c>
      <c r="AD11" s="88">
        <f t="shared" si="7"/>
        <v>1.6129032258064515</v>
      </c>
      <c r="AE11" s="101"/>
      <c r="AF11" s="106"/>
      <c r="AG11" s="106"/>
      <c r="AH11" s="101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47">
        <f t="shared" si="8"/>
        <v>248</v>
      </c>
      <c r="AU11" s="88">
        <f t="shared" si="9"/>
        <v>0</v>
      </c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spans="1:56" ht="12.75">
      <c r="A12" s="39"/>
      <c r="B12" s="101" t="s">
        <v>37</v>
      </c>
      <c r="C12" s="39"/>
      <c r="D12" s="39"/>
      <c r="E12" s="101"/>
      <c r="F12" s="101"/>
      <c r="G12" s="101" t="s">
        <v>91</v>
      </c>
      <c r="H12" s="105">
        <v>4500</v>
      </c>
      <c r="I12" s="107">
        <f>H12/5</f>
        <v>900</v>
      </c>
      <c r="J12" s="101" t="s">
        <v>442</v>
      </c>
      <c r="K12" s="101" t="s">
        <v>450</v>
      </c>
      <c r="L12" s="106"/>
      <c r="M12" s="106">
        <v>0</v>
      </c>
      <c r="N12" s="106">
        <f t="shared" si="0"/>
        <v>67500</v>
      </c>
      <c r="O12" s="88">
        <f t="shared" si="1"/>
        <v>0</v>
      </c>
      <c r="P12" s="106"/>
      <c r="Q12" s="47">
        <f t="shared" si="2"/>
        <v>18</v>
      </c>
      <c r="R12" s="88">
        <f t="shared" si="3"/>
        <v>0</v>
      </c>
      <c r="S12" s="101"/>
      <c r="T12" s="106"/>
      <c r="U12" s="106"/>
      <c r="V12" s="47">
        <f t="shared" si="4"/>
        <v>225</v>
      </c>
      <c r="W12" s="88">
        <f t="shared" si="5"/>
        <v>0</v>
      </c>
      <c r="X12" s="106"/>
      <c r="Y12" s="106"/>
      <c r="Z12" s="106"/>
      <c r="AA12" s="106"/>
      <c r="AB12" s="106"/>
      <c r="AC12" s="47">
        <f t="shared" si="6"/>
        <v>900</v>
      </c>
      <c r="AD12" s="88">
        <f t="shared" si="7"/>
        <v>0</v>
      </c>
      <c r="AE12" s="101"/>
      <c r="AF12" s="106"/>
      <c r="AG12" s="106"/>
      <c r="AH12" s="101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47">
        <f t="shared" si="8"/>
        <v>900</v>
      </c>
      <c r="AU12" s="88">
        <f t="shared" si="9"/>
        <v>0</v>
      </c>
      <c r="AV12" s="106"/>
      <c r="AW12" s="106"/>
      <c r="AX12" s="106"/>
      <c r="AY12" s="106"/>
      <c r="AZ12" s="106"/>
      <c r="BA12" s="106"/>
      <c r="BB12" s="106"/>
      <c r="BC12" s="106"/>
      <c r="BD12" s="106"/>
    </row>
    <row r="13" spans="1:56" ht="12.75">
      <c r="A13" s="39"/>
      <c r="B13" s="101"/>
      <c r="C13" s="39"/>
      <c r="D13" s="39"/>
      <c r="E13" s="101" t="s">
        <v>424</v>
      </c>
      <c r="F13" s="101" t="s">
        <v>433</v>
      </c>
      <c r="G13" s="101" t="s">
        <v>338</v>
      </c>
      <c r="H13" s="105">
        <f>I13*5</f>
        <v>350</v>
      </c>
      <c r="I13" s="105">
        <v>70</v>
      </c>
      <c r="J13" s="101" t="s">
        <v>443</v>
      </c>
      <c r="K13" s="101" t="s">
        <v>450</v>
      </c>
      <c r="L13" s="106"/>
      <c r="M13" s="106">
        <v>5000</v>
      </c>
      <c r="N13" s="106">
        <f t="shared" si="0"/>
        <v>5250</v>
      </c>
      <c r="O13" s="88">
        <f t="shared" si="1"/>
        <v>0.9523809523809523</v>
      </c>
      <c r="P13" s="106"/>
      <c r="Q13" s="47">
        <f t="shared" si="2"/>
        <v>1.4</v>
      </c>
      <c r="R13" s="88">
        <f t="shared" si="3"/>
        <v>0</v>
      </c>
      <c r="S13" s="101" t="s">
        <v>452</v>
      </c>
      <c r="T13" s="106"/>
      <c r="U13" s="106"/>
      <c r="V13" s="47">
        <f t="shared" si="4"/>
        <v>17.5</v>
      </c>
      <c r="W13" s="88">
        <f t="shared" si="5"/>
        <v>0</v>
      </c>
      <c r="X13" s="106"/>
      <c r="Y13" s="106"/>
      <c r="Z13" s="106"/>
      <c r="AA13" s="106">
        <v>230</v>
      </c>
      <c r="AB13" s="106"/>
      <c r="AC13" s="47">
        <f t="shared" si="6"/>
        <v>70</v>
      </c>
      <c r="AD13" s="88">
        <f t="shared" si="7"/>
        <v>6.571428571428571</v>
      </c>
      <c r="AE13" s="101"/>
      <c r="AF13" s="106"/>
      <c r="AG13" s="106"/>
      <c r="AH13" s="101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47">
        <f t="shared" si="8"/>
        <v>70</v>
      </c>
      <c r="AU13" s="88">
        <f t="shared" si="9"/>
        <v>0</v>
      </c>
      <c r="AV13" s="106"/>
      <c r="AW13" s="106"/>
      <c r="AX13" s="106"/>
      <c r="AY13" s="106"/>
      <c r="AZ13" s="106"/>
      <c r="BA13" s="106"/>
      <c r="BB13" s="106"/>
      <c r="BC13" s="106"/>
      <c r="BD13" s="106"/>
    </row>
    <row r="14" spans="1:56" ht="12.75">
      <c r="A14" s="39"/>
      <c r="B14" s="101" t="s">
        <v>49</v>
      </c>
      <c r="C14" s="39"/>
      <c r="D14" s="39"/>
      <c r="E14" s="101" t="s">
        <v>425</v>
      </c>
      <c r="F14" s="101" t="s">
        <v>434</v>
      </c>
      <c r="G14" s="101" t="s">
        <v>416</v>
      </c>
      <c r="H14" s="105">
        <v>20000</v>
      </c>
      <c r="I14" s="105">
        <v>5000</v>
      </c>
      <c r="J14" s="101" t="s">
        <v>353</v>
      </c>
      <c r="K14" s="101" t="s">
        <v>357</v>
      </c>
      <c r="L14" s="106"/>
      <c r="M14" s="106">
        <v>0</v>
      </c>
      <c r="N14" s="106">
        <f t="shared" si="0"/>
        <v>300000</v>
      </c>
      <c r="O14" s="88">
        <f t="shared" si="1"/>
        <v>0</v>
      </c>
      <c r="P14" s="106"/>
      <c r="Q14" s="47">
        <f t="shared" si="2"/>
        <v>80</v>
      </c>
      <c r="R14" s="88">
        <f t="shared" si="3"/>
        <v>0</v>
      </c>
      <c r="S14" s="101" t="s">
        <v>453</v>
      </c>
      <c r="T14" s="106"/>
      <c r="U14" s="106"/>
      <c r="V14" s="47">
        <f t="shared" si="4"/>
        <v>1000</v>
      </c>
      <c r="W14" s="88">
        <f t="shared" si="5"/>
        <v>0</v>
      </c>
      <c r="X14" s="106"/>
      <c r="Y14" s="106"/>
      <c r="Z14" s="106"/>
      <c r="AA14" s="106"/>
      <c r="AB14" s="106"/>
      <c r="AC14" s="47">
        <f t="shared" si="6"/>
        <v>5000</v>
      </c>
      <c r="AD14" s="88">
        <f t="shared" si="7"/>
        <v>0</v>
      </c>
      <c r="AE14" s="101" t="s">
        <v>353</v>
      </c>
      <c r="AF14" s="106"/>
      <c r="AG14" s="106"/>
      <c r="AH14" s="101" t="s">
        <v>455</v>
      </c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47">
        <f t="shared" si="8"/>
        <v>5000</v>
      </c>
      <c r="AU14" s="88">
        <f t="shared" si="9"/>
        <v>0</v>
      </c>
      <c r="AV14" s="106"/>
      <c r="AW14" s="106"/>
      <c r="AX14" s="106"/>
      <c r="AY14" s="106"/>
      <c r="AZ14" s="106"/>
      <c r="BA14" s="106"/>
      <c r="BB14" s="106"/>
      <c r="BC14" s="106"/>
      <c r="BD14" s="106"/>
    </row>
    <row r="15" spans="1:56" ht="12.75">
      <c r="A15" s="39"/>
      <c r="B15" s="101" t="s">
        <v>49</v>
      </c>
      <c r="C15" s="39"/>
      <c r="D15" s="39"/>
      <c r="E15" s="101" t="s">
        <v>426</v>
      </c>
      <c r="F15" s="101" t="s">
        <v>435</v>
      </c>
      <c r="G15" s="101" t="s">
        <v>78</v>
      </c>
      <c r="H15" s="105">
        <v>15000</v>
      </c>
      <c r="I15" s="107">
        <f>H15/5</f>
        <v>3000</v>
      </c>
      <c r="J15" s="101" t="s">
        <v>444</v>
      </c>
      <c r="K15" s="101" t="s">
        <v>447</v>
      </c>
      <c r="L15" s="106"/>
      <c r="M15" s="106">
        <v>0</v>
      </c>
      <c r="N15" s="106">
        <f t="shared" si="0"/>
        <v>225000</v>
      </c>
      <c r="O15" s="88">
        <f t="shared" si="1"/>
        <v>0</v>
      </c>
      <c r="P15" s="106"/>
      <c r="Q15" s="47">
        <f t="shared" si="2"/>
        <v>60</v>
      </c>
      <c r="R15" s="88">
        <f t="shared" si="3"/>
        <v>0</v>
      </c>
      <c r="S15" s="101"/>
      <c r="T15" s="106"/>
      <c r="U15" s="106"/>
      <c r="V15" s="47">
        <f t="shared" si="4"/>
        <v>750</v>
      </c>
      <c r="W15" s="88">
        <f t="shared" si="5"/>
        <v>0</v>
      </c>
      <c r="X15" s="106"/>
      <c r="Y15" s="106"/>
      <c r="Z15" s="106"/>
      <c r="AA15" s="106"/>
      <c r="AB15" s="106"/>
      <c r="AC15" s="47">
        <f t="shared" si="6"/>
        <v>3000</v>
      </c>
      <c r="AD15" s="88">
        <f t="shared" si="7"/>
        <v>0</v>
      </c>
      <c r="AE15" s="101"/>
      <c r="AF15" s="106"/>
      <c r="AG15" s="106"/>
      <c r="AH15" s="101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47">
        <f t="shared" si="8"/>
        <v>3000</v>
      </c>
      <c r="AU15" s="88">
        <f t="shared" si="9"/>
        <v>0</v>
      </c>
      <c r="AV15" s="106"/>
      <c r="AW15" s="106"/>
      <c r="AX15" s="106"/>
      <c r="AY15" s="106"/>
      <c r="AZ15" s="106"/>
      <c r="BA15" s="106"/>
      <c r="BB15" s="106"/>
      <c r="BC15" s="106"/>
      <c r="BD15" s="106"/>
    </row>
    <row r="16" spans="1:56" ht="12.75">
      <c r="A16" s="39"/>
      <c r="B16" s="101" t="s">
        <v>419</v>
      </c>
      <c r="C16" s="39"/>
      <c r="D16" s="39"/>
      <c r="E16" s="101" t="s">
        <v>427</v>
      </c>
      <c r="F16" s="101" t="s">
        <v>436</v>
      </c>
      <c r="G16" s="102" t="s">
        <v>417</v>
      </c>
      <c r="H16" s="105">
        <f>200+1000</f>
        <v>1200</v>
      </c>
      <c r="I16" s="107">
        <f>H16/5</f>
        <v>240</v>
      </c>
      <c r="J16" s="101" t="s">
        <v>354</v>
      </c>
      <c r="K16" s="101" t="s">
        <v>450</v>
      </c>
      <c r="L16" s="106"/>
      <c r="M16" s="106">
        <v>0</v>
      </c>
      <c r="N16" s="106">
        <f t="shared" si="0"/>
        <v>18000</v>
      </c>
      <c r="O16" s="88">
        <f t="shared" si="1"/>
        <v>0</v>
      </c>
      <c r="P16" s="106"/>
      <c r="Q16" s="47">
        <f t="shared" si="2"/>
        <v>4.8</v>
      </c>
      <c r="R16" s="88">
        <f t="shared" si="3"/>
        <v>0</v>
      </c>
      <c r="S16" s="101"/>
      <c r="T16" s="106"/>
      <c r="U16" s="106"/>
      <c r="V16" s="47">
        <f t="shared" si="4"/>
        <v>60</v>
      </c>
      <c r="W16" s="88">
        <f t="shared" si="5"/>
        <v>0</v>
      </c>
      <c r="X16" s="106"/>
      <c r="Y16" s="106"/>
      <c r="Z16" s="106"/>
      <c r="AA16" s="106"/>
      <c r="AB16" s="106"/>
      <c r="AC16" s="47">
        <f t="shared" si="6"/>
        <v>240</v>
      </c>
      <c r="AD16" s="88">
        <f t="shared" si="7"/>
        <v>0</v>
      </c>
      <c r="AE16" s="101"/>
      <c r="AF16" s="106"/>
      <c r="AG16" s="106"/>
      <c r="AH16" s="101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47">
        <f t="shared" si="8"/>
        <v>240</v>
      </c>
      <c r="AU16" s="88">
        <f t="shared" si="9"/>
        <v>0</v>
      </c>
      <c r="AV16" s="106"/>
      <c r="AW16" s="106"/>
      <c r="AX16" s="106"/>
      <c r="AY16" s="106"/>
      <c r="AZ16" s="106"/>
      <c r="BA16" s="106"/>
      <c r="BB16" s="106"/>
      <c r="BC16" s="106"/>
      <c r="BD16" s="106"/>
    </row>
    <row r="17" spans="1:56" ht="12.75">
      <c r="A17" s="39"/>
      <c r="B17" s="103" t="s">
        <v>420</v>
      </c>
      <c r="C17" s="39"/>
      <c r="D17" s="39"/>
      <c r="E17" s="103" t="s">
        <v>428</v>
      </c>
      <c r="F17" s="103" t="s">
        <v>437</v>
      </c>
      <c r="G17" s="103" t="s">
        <v>95</v>
      </c>
      <c r="H17" s="103">
        <v>8000</v>
      </c>
      <c r="I17" s="103">
        <v>660</v>
      </c>
      <c r="J17" s="103" t="s">
        <v>354</v>
      </c>
      <c r="K17" s="103" t="s">
        <v>448</v>
      </c>
      <c r="L17" s="106"/>
      <c r="M17" s="106">
        <v>40000</v>
      </c>
      <c r="N17" s="106">
        <f t="shared" si="0"/>
        <v>120000</v>
      </c>
      <c r="O17" s="88">
        <f t="shared" si="1"/>
        <v>0.3333333333333333</v>
      </c>
      <c r="P17" s="106"/>
      <c r="Q17" s="47">
        <f t="shared" si="2"/>
        <v>32</v>
      </c>
      <c r="R17" s="88">
        <f t="shared" si="3"/>
        <v>0</v>
      </c>
      <c r="S17" s="103"/>
      <c r="T17" s="106"/>
      <c r="U17" s="106"/>
      <c r="V17" s="47">
        <f t="shared" si="4"/>
        <v>400</v>
      </c>
      <c r="W17" s="88">
        <f t="shared" si="5"/>
        <v>0</v>
      </c>
      <c r="X17" s="106"/>
      <c r="Y17" s="106"/>
      <c r="Z17" s="106"/>
      <c r="AA17" s="106"/>
      <c r="AB17" s="106"/>
      <c r="AC17" s="47">
        <f t="shared" si="6"/>
        <v>660</v>
      </c>
      <c r="AD17" s="88">
        <f t="shared" si="7"/>
        <v>0</v>
      </c>
      <c r="AE17" s="103"/>
      <c r="AF17" s="106"/>
      <c r="AG17" s="106"/>
      <c r="AH17" s="103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47">
        <f t="shared" si="8"/>
        <v>660</v>
      </c>
      <c r="AU17" s="88">
        <f t="shared" si="9"/>
        <v>0</v>
      </c>
      <c r="AV17" s="106"/>
      <c r="AW17" s="106"/>
      <c r="AX17" s="106"/>
      <c r="AY17" s="106"/>
      <c r="AZ17" s="106"/>
      <c r="BA17" s="106"/>
      <c r="BB17" s="106"/>
      <c r="BC17" s="106"/>
      <c r="BD17" s="106"/>
    </row>
    <row r="18" spans="1:56" ht="26.25" thickBot="1">
      <c r="A18" s="39"/>
      <c r="B18" s="104" t="s">
        <v>188</v>
      </c>
      <c r="C18" s="39"/>
      <c r="D18" s="39"/>
      <c r="E18" s="104" t="s">
        <v>429</v>
      </c>
      <c r="F18" s="104" t="s">
        <v>438</v>
      </c>
      <c r="G18" s="104" t="s">
        <v>418</v>
      </c>
      <c r="H18" s="104">
        <v>25000</v>
      </c>
      <c r="I18" s="104">
        <f>H18/5</f>
        <v>5000</v>
      </c>
      <c r="J18" s="104"/>
      <c r="K18" s="104" t="s">
        <v>449</v>
      </c>
      <c r="L18" s="106"/>
      <c r="M18" s="106">
        <v>110000</v>
      </c>
      <c r="N18" s="106">
        <f t="shared" si="0"/>
        <v>375000</v>
      </c>
      <c r="O18" s="88">
        <f t="shared" si="1"/>
        <v>0.29333333333333333</v>
      </c>
      <c r="P18" s="106"/>
      <c r="Q18" s="47">
        <f t="shared" si="2"/>
        <v>100</v>
      </c>
      <c r="R18" s="88">
        <f t="shared" si="3"/>
        <v>0</v>
      </c>
      <c r="S18" s="104" t="s">
        <v>454</v>
      </c>
      <c r="T18" s="106"/>
      <c r="U18" s="106">
        <v>400</v>
      </c>
      <c r="V18" s="47">
        <f t="shared" si="4"/>
        <v>1250</v>
      </c>
      <c r="W18" s="88">
        <f t="shared" si="5"/>
        <v>0.32</v>
      </c>
      <c r="X18" s="106"/>
      <c r="Y18" s="106"/>
      <c r="Z18" s="106"/>
      <c r="AA18" s="106"/>
      <c r="AB18" s="106"/>
      <c r="AC18" s="47">
        <f t="shared" si="6"/>
        <v>5000</v>
      </c>
      <c r="AD18" s="88">
        <f t="shared" si="7"/>
        <v>0</v>
      </c>
      <c r="AE18" s="104" t="s">
        <v>457</v>
      </c>
      <c r="AF18" s="106"/>
      <c r="AG18" s="106"/>
      <c r="AH18" s="104" t="s">
        <v>456</v>
      </c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47">
        <f t="shared" si="8"/>
        <v>5000</v>
      </c>
      <c r="AU18" s="88">
        <f t="shared" si="9"/>
        <v>0</v>
      </c>
      <c r="AV18" s="106"/>
      <c r="AW18" s="106"/>
      <c r="AX18" s="106"/>
      <c r="AY18" s="106"/>
      <c r="AZ18" s="106"/>
      <c r="BA18" s="106"/>
      <c r="BB18" s="106"/>
      <c r="BC18" s="106"/>
      <c r="BD18" s="106"/>
    </row>
    <row r="19" spans="7:56" ht="12" customHeight="1" thickBot="1">
      <c r="G19" s="56" t="s">
        <v>350</v>
      </c>
      <c r="H19" s="57">
        <f>SUM(H9:H18)</f>
        <v>76769</v>
      </c>
      <c r="I19" s="58">
        <f>SUM(I9:I18)</f>
        <v>15413.8</v>
      </c>
      <c r="J19" s="54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</row>
  </sheetData>
  <sheetProtection/>
  <mergeCells count="16">
    <mergeCell ref="X7:AD7"/>
    <mergeCell ref="AE7:AI7"/>
    <mergeCell ref="AJ7:AU7"/>
    <mergeCell ref="K7:L7"/>
    <mergeCell ref="M7:O7"/>
    <mergeCell ref="P7:R7"/>
    <mergeCell ref="S7:W7"/>
    <mergeCell ref="A1:BD4"/>
    <mergeCell ref="K5:BD5"/>
    <mergeCell ref="K6:R6"/>
    <mergeCell ref="S6:W6"/>
    <mergeCell ref="X6:AD6"/>
    <mergeCell ref="AE6:AI6"/>
    <mergeCell ref="AJ6:AU6"/>
    <mergeCell ref="AV6:BB6"/>
    <mergeCell ref="BC6:B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18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I328" sqref="I328"/>
    </sheetView>
  </sheetViews>
  <sheetFormatPr defaultColWidth="9.140625" defaultRowHeight="12" customHeight="1"/>
  <cols>
    <col min="1" max="1" width="4.140625" style="38" bestFit="1" customWidth="1"/>
    <col min="2" max="2" width="13.421875" style="38" customWidth="1"/>
    <col min="3" max="3" width="10.57421875" style="38" bestFit="1" customWidth="1"/>
    <col min="4" max="4" width="12.00390625" style="38" customWidth="1"/>
    <col min="5" max="5" width="13.7109375" style="38" customWidth="1"/>
    <col min="6" max="6" width="9.57421875" style="53" bestFit="1" customWidth="1"/>
    <col min="7" max="7" width="10.140625" style="53" bestFit="1" customWidth="1"/>
    <col min="8" max="8" width="25.140625" style="38" customWidth="1"/>
    <col min="9" max="9" width="12.57421875" style="55" customWidth="1"/>
    <col min="10" max="10" width="14.57421875" style="55" customWidth="1"/>
    <col min="11" max="38" width="14.421875" style="55" customWidth="1"/>
    <col min="39" max="39" width="5.28125" style="55" customWidth="1"/>
    <col min="40" max="40" width="5.7109375" style="55" customWidth="1"/>
    <col min="41" max="45" width="5.28125" style="55" customWidth="1"/>
    <col min="46" max="56" width="14.421875" style="55" customWidth="1"/>
    <col min="57" max="57" width="11.140625" style="15" bestFit="1" customWidth="1"/>
    <col min="58" max="16384" width="9.140625" style="15" customWidth="1"/>
  </cols>
  <sheetData>
    <row r="1" spans="1:57" ht="12" customHeight="1">
      <c r="A1" s="151" t="s">
        <v>348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</row>
    <row r="2" spans="1:57" ht="12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</row>
    <row r="3" spans="1:57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</row>
    <row r="4" spans="1:57" ht="12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</row>
    <row r="5" spans="1:57" s="9" customFormat="1" ht="36.75" customHeight="1">
      <c r="A5" s="67"/>
      <c r="B5" s="75"/>
      <c r="C5" s="67"/>
      <c r="D5" s="67"/>
      <c r="E5" s="67"/>
      <c r="F5" s="68"/>
      <c r="G5" s="68"/>
      <c r="H5" s="67"/>
      <c r="I5" s="69"/>
      <c r="J5" s="69"/>
      <c r="K5" s="69"/>
      <c r="L5" s="116" t="s">
        <v>385</v>
      </c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8"/>
    </row>
    <row r="6" spans="1:57" s="9" customFormat="1" ht="36.75" customHeight="1">
      <c r="A6" s="67" t="s">
        <v>0</v>
      </c>
      <c r="B6" s="75" t="s">
        <v>1</v>
      </c>
      <c r="C6" s="67" t="s">
        <v>2</v>
      </c>
      <c r="D6" s="67" t="s">
        <v>3</v>
      </c>
      <c r="E6" s="67" t="s">
        <v>4</v>
      </c>
      <c r="F6" s="68" t="s">
        <v>5</v>
      </c>
      <c r="G6" s="68" t="s">
        <v>6</v>
      </c>
      <c r="H6" s="67" t="s">
        <v>7</v>
      </c>
      <c r="I6" s="69" t="s">
        <v>8</v>
      </c>
      <c r="J6" s="69" t="s">
        <v>9</v>
      </c>
      <c r="K6" s="69" t="s">
        <v>351</v>
      </c>
      <c r="L6" s="119" t="s">
        <v>370</v>
      </c>
      <c r="M6" s="120"/>
      <c r="N6" s="120"/>
      <c r="O6" s="120"/>
      <c r="P6" s="120"/>
      <c r="Q6" s="120"/>
      <c r="R6" s="121"/>
      <c r="S6" s="122"/>
      <c r="T6" s="123" t="s">
        <v>371</v>
      </c>
      <c r="U6" s="124"/>
      <c r="V6" s="124"/>
      <c r="W6" s="124"/>
      <c r="X6" s="124"/>
      <c r="Y6" s="125" t="s">
        <v>372</v>
      </c>
      <c r="Z6" s="126"/>
      <c r="AA6" s="126"/>
      <c r="AB6" s="126"/>
      <c r="AC6" s="126"/>
      <c r="AD6" s="126"/>
      <c r="AE6" s="127"/>
      <c r="AF6" s="128" t="s">
        <v>373</v>
      </c>
      <c r="AG6" s="129"/>
      <c r="AH6" s="129"/>
      <c r="AI6" s="129"/>
      <c r="AJ6" s="129"/>
      <c r="AK6" s="130" t="s">
        <v>384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/>
      <c r="AW6" s="133" t="s">
        <v>375</v>
      </c>
      <c r="AX6" s="134"/>
      <c r="AY6" s="134"/>
      <c r="AZ6" s="134"/>
      <c r="BA6" s="134"/>
      <c r="BB6" s="134"/>
      <c r="BC6" s="135"/>
      <c r="BD6" s="125" t="s">
        <v>374</v>
      </c>
      <c r="BE6" s="127"/>
    </row>
    <row r="7" spans="1:57" s="9" customFormat="1" ht="54" customHeight="1">
      <c r="A7" s="71"/>
      <c r="B7" s="76"/>
      <c r="C7" s="71"/>
      <c r="D7" s="71"/>
      <c r="E7" s="71"/>
      <c r="F7" s="73"/>
      <c r="G7" s="73"/>
      <c r="H7" s="71"/>
      <c r="I7" s="70"/>
      <c r="J7" s="70"/>
      <c r="K7" s="70"/>
      <c r="L7" s="144" t="s">
        <v>385</v>
      </c>
      <c r="M7" s="145"/>
      <c r="N7" s="144" t="s">
        <v>386</v>
      </c>
      <c r="O7" s="146"/>
      <c r="P7" s="147"/>
      <c r="Q7" s="144" t="s">
        <v>387</v>
      </c>
      <c r="R7" s="146"/>
      <c r="S7" s="147"/>
      <c r="T7" s="148" t="s">
        <v>388</v>
      </c>
      <c r="U7" s="149"/>
      <c r="V7" s="149"/>
      <c r="W7" s="149"/>
      <c r="X7" s="150"/>
      <c r="Y7" s="136" t="s">
        <v>399</v>
      </c>
      <c r="Z7" s="137"/>
      <c r="AA7" s="137"/>
      <c r="AB7" s="137"/>
      <c r="AC7" s="137"/>
      <c r="AD7" s="137"/>
      <c r="AE7" s="138"/>
      <c r="AF7" s="139"/>
      <c r="AG7" s="140"/>
      <c r="AH7" s="140"/>
      <c r="AI7" s="140"/>
      <c r="AJ7" s="140"/>
      <c r="AK7" s="141" t="s">
        <v>402</v>
      </c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3"/>
      <c r="AW7" s="94"/>
      <c r="AX7" s="94"/>
      <c r="AY7" s="94"/>
      <c r="AZ7" s="94"/>
      <c r="BA7" s="94"/>
      <c r="BB7" s="94"/>
      <c r="BC7" s="94"/>
      <c r="BD7" s="90"/>
      <c r="BE7" s="90"/>
    </row>
    <row r="8" spans="1:57" s="9" customFormat="1" ht="45.75" customHeight="1">
      <c r="A8" s="72"/>
      <c r="B8" s="77"/>
      <c r="C8" s="72"/>
      <c r="D8" s="72"/>
      <c r="E8" s="72"/>
      <c r="F8" s="74"/>
      <c r="G8" s="74"/>
      <c r="H8" s="72"/>
      <c r="I8" s="61"/>
      <c r="J8" s="61"/>
      <c r="K8" s="61"/>
      <c r="L8" s="86" t="s">
        <v>376</v>
      </c>
      <c r="M8" s="86" t="s">
        <v>377</v>
      </c>
      <c r="N8" s="86" t="s">
        <v>392</v>
      </c>
      <c r="O8" s="86" t="s">
        <v>391</v>
      </c>
      <c r="P8" s="86" t="s">
        <v>389</v>
      </c>
      <c r="Q8" s="87" t="s">
        <v>393</v>
      </c>
      <c r="R8" s="86" t="s">
        <v>394</v>
      </c>
      <c r="S8" s="86" t="s">
        <v>390</v>
      </c>
      <c r="T8" s="89" t="s">
        <v>376</v>
      </c>
      <c r="U8" s="89" t="s">
        <v>377</v>
      </c>
      <c r="V8" s="89" t="s">
        <v>395</v>
      </c>
      <c r="W8" s="89" t="s">
        <v>396</v>
      </c>
      <c r="X8" s="89" t="s">
        <v>389</v>
      </c>
      <c r="Y8" s="90" t="s">
        <v>376</v>
      </c>
      <c r="Z8" s="90" t="s">
        <v>377</v>
      </c>
      <c r="AA8" s="90" t="s">
        <v>400</v>
      </c>
      <c r="AB8" s="90" t="s">
        <v>401</v>
      </c>
      <c r="AC8" s="90" t="s">
        <v>397</v>
      </c>
      <c r="AD8" s="90" t="s">
        <v>398</v>
      </c>
      <c r="AE8" s="90" t="s">
        <v>390</v>
      </c>
      <c r="AF8" s="91" t="s">
        <v>376</v>
      </c>
      <c r="AG8" s="91" t="s">
        <v>377</v>
      </c>
      <c r="AH8" s="91" t="s">
        <v>383</v>
      </c>
      <c r="AI8" s="91" t="s">
        <v>414</v>
      </c>
      <c r="AJ8" s="91" t="s">
        <v>415</v>
      </c>
      <c r="AK8" s="92" t="s">
        <v>376</v>
      </c>
      <c r="AL8" s="92" t="s">
        <v>377</v>
      </c>
      <c r="AM8" s="93" t="s">
        <v>403</v>
      </c>
      <c r="AN8" s="93" t="s">
        <v>404</v>
      </c>
      <c r="AO8" s="93" t="s">
        <v>405</v>
      </c>
      <c r="AP8" s="93" t="s">
        <v>406</v>
      </c>
      <c r="AQ8" s="93" t="s">
        <v>407</v>
      </c>
      <c r="AR8" s="93" t="s">
        <v>408</v>
      </c>
      <c r="AS8" s="93" t="s">
        <v>409</v>
      </c>
      <c r="AT8" s="92" t="s">
        <v>383</v>
      </c>
      <c r="AU8" s="92" t="s">
        <v>410</v>
      </c>
      <c r="AV8" s="92" t="s">
        <v>390</v>
      </c>
      <c r="AW8" s="94" t="s">
        <v>376</v>
      </c>
      <c r="AX8" s="94" t="s">
        <v>411</v>
      </c>
      <c r="AY8" s="94" t="s">
        <v>377</v>
      </c>
      <c r="AZ8" s="94" t="s">
        <v>376</v>
      </c>
      <c r="BA8" s="94" t="s">
        <v>412</v>
      </c>
      <c r="BB8" s="94" t="s">
        <v>413</v>
      </c>
      <c r="BC8" s="94" t="s">
        <v>377</v>
      </c>
      <c r="BD8" s="90" t="s">
        <v>376</v>
      </c>
      <c r="BE8" s="90" t="s">
        <v>377</v>
      </c>
    </row>
    <row r="9" spans="1:57" ht="22.5">
      <c r="A9" s="37">
        <v>1</v>
      </c>
      <c r="B9" s="39"/>
      <c r="C9" s="40" t="s">
        <v>10</v>
      </c>
      <c r="D9" s="39"/>
      <c r="E9" s="39"/>
      <c r="F9" s="41"/>
      <c r="G9" s="41"/>
      <c r="H9" s="39" t="s">
        <v>11</v>
      </c>
      <c r="I9" s="40"/>
      <c r="J9" s="40"/>
      <c r="K9" s="62"/>
      <c r="L9" s="40"/>
      <c r="M9" s="40"/>
      <c r="N9" s="40"/>
      <c r="O9" s="40">
        <f>(I9*15)</f>
        <v>0</v>
      </c>
      <c r="P9" s="88" t="e">
        <f>N9/O9</f>
        <v>#DIV/0!</v>
      </c>
      <c r="Q9" s="40"/>
      <c r="R9" s="47">
        <f>(I9/250)</f>
        <v>0</v>
      </c>
      <c r="S9" s="88" t="e">
        <f>Q9/R9</f>
        <v>#DIV/0!</v>
      </c>
      <c r="T9" s="40"/>
      <c r="U9" s="40"/>
      <c r="V9" s="40"/>
      <c r="W9" s="47">
        <f>I9/20</f>
        <v>0</v>
      </c>
      <c r="X9" s="88" t="e">
        <f aca="true" t="shared" si="0" ref="X9:X72">V9/W9</f>
        <v>#DIV/0!</v>
      </c>
      <c r="Y9" s="40"/>
      <c r="Z9" s="40"/>
      <c r="AA9" s="40"/>
      <c r="AB9" s="40"/>
      <c r="AC9" s="40"/>
      <c r="AD9" s="47">
        <f>J9</f>
        <v>0</v>
      </c>
      <c r="AE9" s="88" t="e">
        <f>((AA9)+(AB9*2)+(AC9/2))/AD9</f>
        <v>#DIV/0!</v>
      </c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7">
        <f>J9</f>
        <v>0</v>
      </c>
      <c r="AV9" s="88" t="e">
        <f>((AM9/AU9)+(AN9/AU9)+(AO9/AU9)+(AP9/AU9)+(AQ9/AU9)+(AR9/AU9)+(AS9/AU9))/7</f>
        <v>#DIV/0!</v>
      </c>
      <c r="AW9" s="40"/>
      <c r="AX9" s="40"/>
      <c r="AY9" s="40"/>
      <c r="AZ9" s="40"/>
      <c r="BA9" s="40"/>
      <c r="BB9" s="40"/>
      <c r="BC9" s="40"/>
      <c r="BD9" s="40"/>
      <c r="BE9" s="40"/>
    </row>
    <row r="10" spans="1:57" ht="12.75">
      <c r="A10" s="37">
        <v>2</v>
      </c>
      <c r="B10" s="39"/>
      <c r="C10" s="40" t="s">
        <v>10</v>
      </c>
      <c r="D10" s="39"/>
      <c r="E10" s="39"/>
      <c r="F10" s="41"/>
      <c r="G10" s="41"/>
      <c r="H10" s="39" t="s">
        <v>12</v>
      </c>
      <c r="I10" s="40"/>
      <c r="J10" s="40"/>
      <c r="K10" s="63"/>
      <c r="L10" s="40"/>
      <c r="M10" s="40"/>
      <c r="N10" s="40"/>
      <c r="O10" s="40">
        <f aca="true" t="shared" si="1" ref="O10:O73">(I10*15)</f>
        <v>0</v>
      </c>
      <c r="P10" s="88" t="e">
        <f>N10/O10</f>
        <v>#DIV/0!</v>
      </c>
      <c r="Q10" s="40"/>
      <c r="R10" s="47">
        <f aca="true" t="shared" si="2" ref="R10:R73">(I10/250)</f>
        <v>0</v>
      </c>
      <c r="S10" s="88" t="e">
        <f>Q10/R10</f>
        <v>#DIV/0!</v>
      </c>
      <c r="T10" s="40"/>
      <c r="U10" s="40"/>
      <c r="V10" s="40"/>
      <c r="W10" s="47">
        <f aca="true" t="shared" si="3" ref="W10:W73">I10/20</f>
        <v>0</v>
      </c>
      <c r="X10" s="88" t="e">
        <f t="shared" si="0"/>
        <v>#DIV/0!</v>
      </c>
      <c r="Y10" s="40"/>
      <c r="Z10" s="40"/>
      <c r="AA10" s="40"/>
      <c r="AB10" s="40"/>
      <c r="AC10" s="40"/>
      <c r="AD10" s="47">
        <f aca="true" t="shared" si="4" ref="AD10:AD73">J10</f>
        <v>0</v>
      </c>
      <c r="AE10" s="88" t="e">
        <f>((AA10)+(AB10*2)+(AC10/2))/AD10</f>
        <v>#DIV/0!</v>
      </c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7">
        <f aca="true" t="shared" si="5" ref="AU10:AU73">J10</f>
        <v>0</v>
      </c>
      <c r="AV10" s="88" t="e">
        <f>((AM10/AU10)+(AN10/AU10)+(AO10/AU10)+(AP10/AU10)+(AQ10/AU10)+(AR10/AU10)+(AS10/AU10))/7</f>
        <v>#DIV/0!</v>
      </c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2.75">
      <c r="A11" s="37">
        <v>3</v>
      </c>
      <c r="B11" s="39"/>
      <c r="C11" s="40" t="s">
        <v>10</v>
      </c>
      <c r="D11" s="39"/>
      <c r="E11" s="39"/>
      <c r="F11" s="41"/>
      <c r="G11" s="41"/>
      <c r="H11" s="39" t="s">
        <v>13</v>
      </c>
      <c r="I11" s="40">
        <f>J11*5</f>
        <v>410</v>
      </c>
      <c r="J11" s="40">
        <v>82</v>
      </c>
      <c r="K11" s="63"/>
      <c r="L11" s="40"/>
      <c r="M11" s="40"/>
      <c r="N11" s="40"/>
      <c r="O11" s="40">
        <f t="shared" si="1"/>
        <v>6150</v>
      </c>
      <c r="P11" s="88">
        <f>N11/O11</f>
        <v>0</v>
      </c>
      <c r="Q11" s="40"/>
      <c r="R11" s="47">
        <f t="shared" si="2"/>
        <v>1.64</v>
      </c>
      <c r="S11" s="88">
        <f>Q11/R11</f>
        <v>0</v>
      </c>
      <c r="T11" s="40"/>
      <c r="U11" s="40"/>
      <c r="V11" s="40"/>
      <c r="W11" s="47">
        <f t="shared" si="3"/>
        <v>20.5</v>
      </c>
      <c r="X11" s="88">
        <f t="shared" si="0"/>
        <v>0</v>
      </c>
      <c r="Y11" s="40"/>
      <c r="Z11" s="40"/>
      <c r="AA11" s="40"/>
      <c r="AB11" s="40"/>
      <c r="AC11" s="40"/>
      <c r="AD11" s="47">
        <f t="shared" si="4"/>
        <v>82</v>
      </c>
      <c r="AE11" s="88">
        <f>((AA11)+(AB11*2)+(AC11/2))/AD11</f>
        <v>0</v>
      </c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7">
        <f t="shared" si="5"/>
        <v>82</v>
      </c>
      <c r="AV11" s="88">
        <f>((AM11/AU11)+(AN11/AU11)+(AO11/AU11)+(AP11/AU11)+(AQ11/AU11)+(AR11/AU11)+(AS11/AU11))/7</f>
        <v>0</v>
      </c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2.75">
      <c r="A12" s="37">
        <v>4</v>
      </c>
      <c r="B12" s="39"/>
      <c r="C12" s="40" t="s">
        <v>14</v>
      </c>
      <c r="D12" s="39"/>
      <c r="E12" s="39"/>
      <c r="F12" s="41"/>
      <c r="G12" s="41"/>
      <c r="H12" s="40" t="s">
        <v>15</v>
      </c>
      <c r="I12" s="40">
        <v>215</v>
      </c>
      <c r="J12" s="40">
        <f aca="true" t="shared" si="6" ref="J12:J25">I12/5</f>
        <v>43</v>
      </c>
      <c r="K12" s="63"/>
      <c r="L12" s="40"/>
      <c r="M12" s="40"/>
      <c r="N12" s="40"/>
      <c r="O12" s="40">
        <f t="shared" si="1"/>
        <v>3225</v>
      </c>
      <c r="P12" s="88">
        <f aca="true" t="shared" si="7" ref="P12:P75">N12/O12</f>
        <v>0</v>
      </c>
      <c r="Q12" s="40"/>
      <c r="R12" s="47">
        <f t="shared" si="2"/>
        <v>0.86</v>
      </c>
      <c r="S12" s="88">
        <f aca="true" t="shared" si="8" ref="S12:S75">Q12/R12</f>
        <v>0</v>
      </c>
      <c r="T12" s="40"/>
      <c r="U12" s="40"/>
      <c r="V12" s="40"/>
      <c r="W12" s="47">
        <f t="shared" si="3"/>
        <v>10.75</v>
      </c>
      <c r="X12" s="88">
        <f t="shared" si="0"/>
        <v>0</v>
      </c>
      <c r="Y12" s="40"/>
      <c r="Z12" s="40"/>
      <c r="AA12" s="40"/>
      <c r="AB12" s="40"/>
      <c r="AC12" s="40"/>
      <c r="AD12" s="47">
        <f t="shared" si="4"/>
        <v>43</v>
      </c>
      <c r="AE12" s="88">
        <f aca="true" t="shared" si="9" ref="AE12:AE75">((AA12)+(AB12*2)+(AC12/2))/AD12</f>
        <v>0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7">
        <f t="shared" si="5"/>
        <v>43</v>
      </c>
      <c r="AV12" s="88">
        <f aca="true" t="shared" si="10" ref="AV12:AV75">((AM12/AU12)+(AN12/AU12)+(AO12/AU12)+(AP12/AU12)+(AQ12/AU12)+(AR12/AU12)+(AS12/AU12))/7</f>
        <v>0</v>
      </c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2.75">
      <c r="A13" s="37">
        <v>5</v>
      </c>
      <c r="B13" s="39"/>
      <c r="C13" s="40" t="s">
        <v>14</v>
      </c>
      <c r="D13" s="39"/>
      <c r="E13" s="39"/>
      <c r="F13" s="41"/>
      <c r="G13" s="41"/>
      <c r="H13" s="40" t="s">
        <v>16</v>
      </c>
      <c r="I13" s="40">
        <v>164</v>
      </c>
      <c r="J13" s="40">
        <f t="shared" si="6"/>
        <v>32.8</v>
      </c>
      <c r="K13" s="63"/>
      <c r="L13" s="40"/>
      <c r="M13" s="40"/>
      <c r="N13" s="40"/>
      <c r="O13" s="40">
        <f t="shared" si="1"/>
        <v>2460</v>
      </c>
      <c r="P13" s="88">
        <f t="shared" si="7"/>
        <v>0</v>
      </c>
      <c r="Q13" s="40"/>
      <c r="R13" s="47">
        <f t="shared" si="2"/>
        <v>0.656</v>
      </c>
      <c r="S13" s="88">
        <f t="shared" si="8"/>
        <v>0</v>
      </c>
      <c r="T13" s="40"/>
      <c r="U13" s="40"/>
      <c r="V13" s="40"/>
      <c r="W13" s="47">
        <f t="shared" si="3"/>
        <v>8.2</v>
      </c>
      <c r="X13" s="88">
        <f t="shared" si="0"/>
        <v>0</v>
      </c>
      <c r="Y13" s="40"/>
      <c r="Z13" s="40"/>
      <c r="AA13" s="40"/>
      <c r="AB13" s="40"/>
      <c r="AC13" s="40"/>
      <c r="AD13" s="47">
        <f t="shared" si="4"/>
        <v>32.8</v>
      </c>
      <c r="AE13" s="88">
        <f t="shared" si="9"/>
        <v>0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7">
        <f t="shared" si="5"/>
        <v>32.8</v>
      </c>
      <c r="AV13" s="88">
        <f t="shared" si="10"/>
        <v>0</v>
      </c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2.75">
      <c r="A14" s="37">
        <v>6</v>
      </c>
      <c r="B14" s="39"/>
      <c r="C14" s="40" t="s">
        <v>14</v>
      </c>
      <c r="D14" s="39"/>
      <c r="E14" s="39"/>
      <c r="F14" s="41"/>
      <c r="G14" s="41"/>
      <c r="H14" s="40" t="s">
        <v>17</v>
      </c>
      <c r="I14" s="40">
        <v>3115</v>
      </c>
      <c r="J14" s="40">
        <f t="shared" si="6"/>
        <v>623</v>
      </c>
      <c r="K14" s="63"/>
      <c r="L14" s="40"/>
      <c r="M14" s="40"/>
      <c r="N14" s="40"/>
      <c r="O14" s="40">
        <f t="shared" si="1"/>
        <v>46725</v>
      </c>
      <c r="P14" s="88">
        <f t="shared" si="7"/>
        <v>0</v>
      </c>
      <c r="Q14" s="40"/>
      <c r="R14" s="47">
        <f t="shared" si="2"/>
        <v>12.46</v>
      </c>
      <c r="S14" s="88">
        <f t="shared" si="8"/>
        <v>0</v>
      </c>
      <c r="T14" s="40"/>
      <c r="U14" s="40"/>
      <c r="V14" s="40"/>
      <c r="W14" s="47">
        <f t="shared" si="3"/>
        <v>155.75</v>
      </c>
      <c r="X14" s="88">
        <f t="shared" si="0"/>
        <v>0</v>
      </c>
      <c r="Y14" s="40"/>
      <c r="Z14" s="40"/>
      <c r="AA14" s="40"/>
      <c r="AB14" s="40"/>
      <c r="AC14" s="40"/>
      <c r="AD14" s="47">
        <f t="shared" si="4"/>
        <v>623</v>
      </c>
      <c r="AE14" s="88">
        <f t="shared" si="9"/>
        <v>0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7">
        <f t="shared" si="5"/>
        <v>623</v>
      </c>
      <c r="AV14" s="88">
        <f t="shared" si="10"/>
        <v>0</v>
      </c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2.75">
      <c r="A15" s="37">
        <v>7</v>
      </c>
      <c r="B15" s="39"/>
      <c r="C15" s="40" t="s">
        <v>14</v>
      </c>
      <c r="D15" s="39"/>
      <c r="E15" s="39"/>
      <c r="F15" s="41"/>
      <c r="G15" s="41"/>
      <c r="H15" s="40" t="s">
        <v>18</v>
      </c>
      <c r="I15" s="40">
        <v>1009</v>
      </c>
      <c r="J15" s="40">
        <f t="shared" si="6"/>
        <v>201.8</v>
      </c>
      <c r="K15" s="63"/>
      <c r="L15" s="40"/>
      <c r="M15" s="40"/>
      <c r="N15" s="40"/>
      <c r="O15" s="40">
        <f t="shared" si="1"/>
        <v>15135</v>
      </c>
      <c r="P15" s="88">
        <f t="shared" si="7"/>
        <v>0</v>
      </c>
      <c r="Q15" s="40"/>
      <c r="R15" s="47">
        <f t="shared" si="2"/>
        <v>4.036</v>
      </c>
      <c r="S15" s="88">
        <f t="shared" si="8"/>
        <v>0</v>
      </c>
      <c r="T15" s="40"/>
      <c r="U15" s="40"/>
      <c r="V15" s="40"/>
      <c r="W15" s="47">
        <f t="shared" si="3"/>
        <v>50.45</v>
      </c>
      <c r="X15" s="88">
        <f t="shared" si="0"/>
        <v>0</v>
      </c>
      <c r="Y15" s="40"/>
      <c r="Z15" s="40"/>
      <c r="AA15" s="40"/>
      <c r="AB15" s="40"/>
      <c r="AC15" s="40"/>
      <c r="AD15" s="47">
        <f t="shared" si="4"/>
        <v>201.8</v>
      </c>
      <c r="AE15" s="88">
        <f t="shared" si="9"/>
        <v>0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7">
        <f t="shared" si="5"/>
        <v>201.8</v>
      </c>
      <c r="AV15" s="88">
        <f t="shared" si="10"/>
        <v>0</v>
      </c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2.75">
      <c r="A16" s="37">
        <v>8</v>
      </c>
      <c r="B16" s="39"/>
      <c r="C16" s="40" t="s">
        <v>14</v>
      </c>
      <c r="D16" s="39"/>
      <c r="E16" s="39"/>
      <c r="F16" s="41"/>
      <c r="G16" s="41"/>
      <c r="H16" s="40" t="s">
        <v>19</v>
      </c>
      <c r="I16" s="40">
        <v>155</v>
      </c>
      <c r="J16" s="40">
        <f t="shared" si="6"/>
        <v>31</v>
      </c>
      <c r="K16" s="63"/>
      <c r="L16" s="40"/>
      <c r="M16" s="40"/>
      <c r="N16" s="40"/>
      <c r="O16" s="40">
        <f t="shared" si="1"/>
        <v>2325</v>
      </c>
      <c r="P16" s="88">
        <f t="shared" si="7"/>
        <v>0</v>
      </c>
      <c r="Q16" s="40"/>
      <c r="R16" s="47">
        <f t="shared" si="2"/>
        <v>0.62</v>
      </c>
      <c r="S16" s="88">
        <f t="shared" si="8"/>
        <v>0</v>
      </c>
      <c r="T16" s="40"/>
      <c r="U16" s="40"/>
      <c r="V16" s="40"/>
      <c r="W16" s="47">
        <f t="shared" si="3"/>
        <v>7.75</v>
      </c>
      <c r="X16" s="88">
        <f t="shared" si="0"/>
        <v>0</v>
      </c>
      <c r="Y16" s="40"/>
      <c r="Z16" s="40"/>
      <c r="AA16" s="40"/>
      <c r="AB16" s="40"/>
      <c r="AC16" s="40"/>
      <c r="AD16" s="47">
        <f t="shared" si="4"/>
        <v>31</v>
      </c>
      <c r="AE16" s="88">
        <f t="shared" si="9"/>
        <v>0</v>
      </c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7">
        <f t="shared" si="5"/>
        <v>31</v>
      </c>
      <c r="AV16" s="88">
        <f t="shared" si="10"/>
        <v>0</v>
      </c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2.75">
      <c r="A17" s="37">
        <v>9</v>
      </c>
      <c r="B17" s="39"/>
      <c r="C17" s="40" t="s">
        <v>14</v>
      </c>
      <c r="D17" s="39"/>
      <c r="E17" s="39"/>
      <c r="F17" s="41"/>
      <c r="G17" s="41"/>
      <c r="H17" s="40" t="s">
        <v>20</v>
      </c>
      <c r="I17" s="40">
        <v>250</v>
      </c>
      <c r="J17" s="40">
        <f t="shared" si="6"/>
        <v>50</v>
      </c>
      <c r="K17" s="63"/>
      <c r="L17" s="40"/>
      <c r="M17" s="40"/>
      <c r="N17" s="40"/>
      <c r="O17" s="40">
        <f t="shared" si="1"/>
        <v>3750</v>
      </c>
      <c r="P17" s="88">
        <f t="shared" si="7"/>
        <v>0</v>
      </c>
      <c r="Q17" s="40"/>
      <c r="R17" s="47">
        <f t="shared" si="2"/>
        <v>1</v>
      </c>
      <c r="S17" s="88">
        <f t="shared" si="8"/>
        <v>0</v>
      </c>
      <c r="T17" s="40"/>
      <c r="U17" s="40"/>
      <c r="V17" s="40"/>
      <c r="W17" s="47">
        <f t="shared" si="3"/>
        <v>12.5</v>
      </c>
      <c r="X17" s="88">
        <f t="shared" si="0"/>
        <v>0</v>
      </c>
      <c r="Y17" s="40"/>
      <c r="Z17" s="40"/>
      <c r="AA17" s="40"/>
      <c r="AB17" s="40"/>
      <c r="AC17" s="40"/>
      <c r="AD17" s="47">
        <f t="shared" si="4"/>
        <v>50</v>
      </c>
      <c r="AE17" s="88">
        <f t="shared" si="9"/>
        <v>0</v>
      </c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7">
        <f t="shared" si="5"/>
        <v>50</v>
      </c>
      <c r="AV17" s="88">
        <f t="shared" si="10"/>
        <v>0</v>
      </c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2.75">
      <c r="A18" s="37">
        <v>10</v>
      </c>
      <c r="B18" s="39"/>
      <c r="C18" s="40" t="s">
        <v>14</v>
      </c>
      <c r="D18" s="39"/>
      <c r="E18" s="39"/>
      <c r="F18" s="41"/>
      <c r="G18" s="41"/>
      <c r="H18" s="40" t="s">
        <v>21</v>
      </c>
      <c r="I18" s="40">
        <v>389</v>
      </c>
      <c r="J18" s="40">
        <f t="shared" si="6"/>
        <v>77.8</v>
      </c>
      <c r="K18" s="63"/>
      <c r="L18" s="40"/>
      <c r="M18" s="40"/>
      <c r="N18" s="40"/>
      <c r="O18" s="40">
        <f t="shared" si="1"/>
        <v>5835</v>
      </c>
      <c r="P18" s="88">
        <f t="shared" si="7"/>
        <v>0</v>
      </c>
      <c r="Q18" s="40"/>
      <c r="R18" s="47">
        <f t="shared" si="2"/>
        <v>1.556</v>
      </c>
      <c r="S18" s="88">
        <f t="shared" si="8"/>
        <v>0</v>
      </c>
      <c r="T18" s="40"/>
      <c r="U18" s="40"/>
      <c r="V18" s="40"/>
      <c r="W18" s="47">
        <f t="shared" si="3"/>
        <v>19.45</v>
      </c>
      <c r="X18" s="88">
        <f t="shared" si="0"/>
        <v>0</v>
      </c>
      <c r="Y18" s="40"/>
      <c r="Z18" s="40"/>
      <c r="AA18" s="40"/>
      <c r="AB18" s="40"/>
      <c r="AC18" s="40"/>
      <c r="AD18" s="47">
        <f t="shared" si="4"/>
        <v>77.8</v>
      </c>
      <c r="AE18" s="88">
        <f t="shared" si="9"/>
        <v>0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7">
        <f t="shared" si="5"/>
        <v>77.8</v>
      </c>
      <c r="AV18" s="88">
        <f t="shared" si="10"/>
        <v>0</v>
      </c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2.75">
      <c r="A19" s="37">
        <v>11</v>
      </c>
      <c r="B19" s="39"/>
      <c r="C19" s="40" t="s">
        <v>14</v>
      </c>
      <c r="D19" s="39"/>
      <c r="E19" s="39"/>
      <c r="F19" s="41"/>
      <c r="G19" s="41"/>
      <c r="H19" s="40" t="s">
        <v>22</v>
      </c>
      <c r="I19" s="40">
        <v>520</v>
      </c>
      <c r="J19" s="40">
        <f t="shared" si="6"/>
        <v>104</v>
      </c>
      <c r="K19" s="63"/>
      <c r="L19" s="40"/>
      <c r="M19" s="40"/>
      <c r="N19" s="40"/>
      <c r="O19" s="40">
        <f t="shared" si="1"/>
        <v>7800</v>
      </c>
      <c r="P19" s="88">
        <f t="shared" si="7"/>
        <v>0</v>
      </c>
      <c r="Q19" s="40"/>
      <c r="R19" s="47">
        <f t="shared" si="2"/>
        <v>2.08</v>
      </c>
      <c r="S19" s="88">
        <f t="shared" si="8"/>
        <v>0</v>
      </c>
      <c r="T19" s="40"/>
      <c r="U19" s="40"/>
      <c r="V19" s="40"/>
      <c r="W19" s="47">
        <f t="shared" si="3"/>
        <v>26</v>
      </c>
      <c r="X19" s="88">
        <f t="shared" si="0"/>
        <v>0</v>
      </c>
      <c r="Y19" s="40"/>
      <c r="Z19" s="40"/>
      <c r="AA19" s="40"/>
      <c r="AB19" s="40"/>
      <c r="AC19" s="40"/>
      <c r="AD19" s="47">
        <f t="shared" si="4"/>
        <v>104</v>
      </c>
      <c r="AE19" s="88">
        <f t="shared" si="9"/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7">
        <f t="shared" si="5"/>
        <v>104</v>
      </c>
      <c r="AV19" s="88">
        <f t="shared" si="10"/>
        <v>0</v>
      </c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2.75">
      <c r="A20" s="37">
        <v>12</v>
      </c>
      <c r="B20" s="39"/>
      <c r="C20" s="40" t="s">
        <v>14</v>
      </c>
      <c r="D20" s="39"/>
      <c r="E20" s="39"/>
      <c r="F20" s="41"/>
      <c r="G20" s="41"/>
      <c r="H20" s="40" t="s">
        <v>23</v>
      </c>
      <c r="I20" s="40">
        <v>5730</v>
      </c>
      <c r="J20" s="40">
        <f t="shared" si="6"/>
        <v>1146</v>
      </c>
      <c r="K20" s="63"/>
      <c r="L20" s="40"/>
      <c r="M20" s="40"/>
      <c r="N20" s="40"/>
      <c r="O20" s="40">
        <f t="shared" si="1"/>
        <v>85950</v>
      </c>
      <c r="P20" s="88">
        <f t="shared" si="7"/>
        <v>0</v>
      </c>
      <c r="Q20" s="40"/>
      <c r="R20" s="47">
        <f t="shared" si="2"/>
        <v>22.92</v>
      </c>
      <c r="S20" s="88">
        <f t="shared" si="8"/>
        <v>0</v>
      </c>
      <c r="T20" s="40"/>
      <c r="U20" s="40"/>
      <c r="V20" s="40"/>
      <c r="W20" s="47">
        <f t="shared" si="3"/>
        <v>286.5</v>
      </c>
      <c r="X20" s="88">
        <f t="shared" si="0"/>
        <v>0</v>
      </c>
      <c r="Y20" s="40"/>
      <c r="Z20" s="40"/>
      <c r="AA20" s="40"/>
      <c r="AB20" s="40"/>
      <c r="AC20" s="40"/>
      <c r="AD20" s="47">
        <f t="shared" si="4"/>
        <v>1146</v>
      </c>
      <c r="AE20" s="88">
        <f t="shared" si="9"/>
        <v>0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7">
        <f t="shared" si="5"/>
        <v>1146</v>
      </c>
      <c r="AV20" s="88">
        <f t="shared" si="10"/>
        <v>0</v>
      </c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2.75">
      <c r="A21" s="37">
        <v>13</v>
      </c>
      <c r="B21" s="39">
        <v>113</v>
      </c>
      <c r="C21" s="39" t="s">
        <v>24</v>
      </c>
      <c r="D21" s="39" t="s">
        <v>25</v>
      </c>
      <c r="E21" s="39" t="s">
        <v>26</v>
      </c>
      <c r="F21" s="42">
        <v>18.52706406</v>
      </c>
      <c r="G21" s="42">
        <v>-72.3855384406</v>
      </c>
      <c r="H21" s="43" t="s">
        <v>27</v>
      </c>
      <c r="I21" s="44">
        <v>14000</v>
      </c>
      <c r="J21" s="43">
        <v>2600</v>
      </c>
      <c r="K21" s="64" t="s">
        <v>368</v>
      </c>
      <c r="L21" s="43"/>
      <c r="M21" s="43"/>
      <c r="N21" s="43"/>
      <c r="O21" s="40">
        <f t="shared" si="1"/>
        <v>210000</v>
      </c>
      <c r="P21" s="88">
        <f t="shared" si="7"/>
        <v>0</v>
      </c>
      <c r="Q21" s="43"/>
      <c r="R21" s="47">
        <f t="shared" si="2"/>
        <v>56</v>
      </c>
      <c r="S21" s="88">
        <f t="shared" si="8"/>
        <v>0</v>
      </c>
      <c r="T21" s="43"/>
      <c r="U21" s="43"/>
      <c r="V21" s="43"/>
      <c r="W21" s="47">
        <f t="shared" si="3"/>
        <v>700</v>
      </c>
      <c r="X21" s="88">
        <f t="shared" si="0"/>
        <v>0</v>
      </c>
      <c r="Y21" s="43"/>
      <c r="Z21" s="43"/>
      <c r="AA21" s="43"/>
      <c r="AB21" s="43"/>
      <c r="AC21" s="43"/>
      <c r="AD21" s="47">
        <f t="shared" si="4"/>
        <v>2600</v>
      </c>
      <c r="AE21" s="88">
        <f t="shared" si="9"/>
        <v>0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7">
        <f t="shared" si="5"/>
        <v>2600</v>
      </c>
      <c r="AV21" s="88">
        <f t="shared" si="10"/>
        <v>0</v>
      </c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22.5">
      <c r="A22" s="37">
        <v>14</v>
      </c>
      <c r="B22" s="39">
        <v>113</v>
      </c>
      <c r="C22" s="39" t="s">
        <v>24</v>
      </c>
      <c r="D22" s="39" t="s">
        <v>25</v>
      </c>
      <c r="E22" s="39" t="s">
        <v>26</v>
      </c>
      <c r="F22" s="42">
        <v>18.5285516003</v>
      </c>
      <c r="G22" s="42">
        <v>-72.3973992597</v>
      </c>
      <c r="H22" s="43" t="s">
        <v>28</v>
      </c>
      <c r="I22" s="44">
        <v>1000</v>
      </c>
      <c r="J22" s="43">
        <f t="shared" si="6"/>
        <v>200</v>
      </c>
      <c r="K22" s="64"/>
      <c r="L22" s="43"/>
      <c r="M22" s="43"/>
      <c r="N22" s="43"/>
      <c r="O22" s="40">
        <f t="shared" si="1"/>
        <v>15000</v>
      </c>
      <c r="P22" s="88">
        <f t="shared" si="7"/>
        <v>0</v>
      </c>
      <c r="Q22" s="43"/>
      <c r="R22" s="47">
        <f t="shared" si="2"/>
        <v>4</v>
      </c>
      <c r="S22" s="88">
        <f t="shared" si="8"/>
        <v>0</v>
      </c>
      <c r="T22" s="43"/>
      <c r="U22" s="43"/>
      <c r="V22" s="43"/>
      <c r="W22" s="47">
        <f t="shared" si="3"/>
        <v>50</v>
      </c>
      <c r="X22" s="88">
        <f t="shared" si="0"/>
        <v>0</v>
      </c>
      <c r="Y22" s="43"/>
      <c r="Z22" s="43"/>
      <c r="AA22" s="43"/>
      <c r="AB22" s="43"/>
      <c r="AC22" s="43"/>
      <c r="AD22" s="47">
        <f t="shared" si="4"/>
        <v>200</v>
      </c>
      <c r="AE22" s="88">
        <f t="shared" si="9"/>
        <v>0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7">
        <f t="shared" si="5"/>
        <v>200</v>
      </c>
      <c r="AV22" s="88">
        <f t="shared" si="10"/>
        <v>0</v>
      </c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2.75">
      <c r="A23" s="37">
        <v>15</v>
      </c>
      <c r="B23" s="39">
        <v>113</v>
      </c>
      <c r="C23" s="39" t="s">
        <v>24</v>
      </c>
      <c r="D23" s="39" t="s">
        <v>25</v>
      </c>
      <c r="E23" s="39" t="s">
        <v>26</v>
      </c>
      <c r="F23" s="42">
        <v>18.5304500197</v>
      </c>
      <c r="G23" s="42">
        <v>-72.3385803399</v>
      </c>
      <c r="H23" s="43" t="s">
        <v>29</v>
      </c>
      <c r="I23" s="44">
        <v>8000</v>
      </c>
      <c r="J23" s="43">
        <f t="shared" si="6"/>
        <v>1600</v>
      </c>
      <c r="K23" s="64" t="s">
        <v>354</v>
      </c>
      <c r="L23" s="43"/>
      <c r="M23" s="43"/>
      <c r="N23" s="43"/>
      <c r="O23" s="40">
        <f t="shared" si="1"/>
        <v>120000</v>
      </c>
      <c r="P23" s="88">
        <f t="shared" si="7"/>
        <v>0</v>
      </c>
      <c r="Q23" s="43"/>
      <c r="R23" s="47">
        <f t="shared" si="2"/>
        <v>32</v>
      </c>
      <c r="S23" s="88">
        <f t="shared" si="8"/>
        <v>0</v>
      </c>
      <c r="T23" s="43"/>
      <c r="U23" s="43"/>
      <c r="V23" s="43"/>
      <c r="W23" s="47">
        <f t="shared" si="3"/>
        <v>400</v>
      </c>
      <c r="X23" s="88">
        <f t="shared" si="0"/>
        <v>0</v>
      </c>
      <c r="Y23" s="43"/>
      <c r="Z23" s="43"/>
      <c r="AA23" s="43"/>
      <c r="AB23" s="43"/>
      <c r="AC23" s="43"/>
      <c r="AD23" s="47">
        <f t="shared" si="4"/>
        <v>1600</v>
      </c>
      <c r="AE23" s="88">
        <f t="shared" si="9"/>
        <v>0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7">
        <f t="shared" si="5"/>
        <v>1600</v>
      </c>
      <c r="AV23" s="88">
        <f t="shared" si="10"/>
        <v>0</v>
      </c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2.75">
      <c r="A24" s="37">
        <v>16</v>
      </c>
      <c r="B24" s="39">
        <v>113</v>
      </c>
      <c r="C24" s="39" t="s">
        <v>24</v>
      </c>
      <c r="D24" s="39" t="s">
        <v>25</v>
      </c>
      <c r="E24" s="39" t="s">
        <v>26</v>
      </c>
      <c r="F24" s="42">
        <v>18.5320694794</v>
      </c>
      <c r="G24" s="42">
        <v>-72.3799827498</v>
      </c>
      <c r="H24" s="43" t="s">
        <v>30</v>
      </c>
      <c r="I24" s="44">
        <v>2000</v>
      </c>
      <c r="J24" s="43">
        <f t="shared" si="6"/>
        <v>400</v>
      </c>
      <c r="K24" s="64"/>
      <c r="L24" s="43"/>
      <c r="M24" s="43"/>
      <c r="N24" s="43"/>
      <c r="O24" s="40">
        <f t="shared" si="1"/>
        <v>30000</v>
      </c>
      <c r="P24" s="88">
        <f t="shared" si="7"/>
        <v>0</v>
      </c>
      <c r="Q24" s="43"/>
      <c r="R24" s="47">
        <f t="shared" si="2"/>
        <v>8</v>
      </c>
      <c r="S24" s="88">
        <f t="shared" si="8"/>
        <v>0</v>
      </c>
      <c r="T24" s="43"/>
      <c r="U24" s="43"/>
      <c r="V24" s="43"/>
      <c r="W24" s="47">
        <f t="shared" si="3"/>
        <v>100</v>
      </c>
      <c r="X24" s="88">
        <f t="shared" si="0"/>
        <v>0</v>
      </c>
      <c r="Y24" s="43"/>
      <c r="Z24" s="43"/>
      <c r="AA24" s="43"/>
      <c r="AB24" s="43"/>
      <c r="AC24" s="43"/>
      <c r="AD24" s="47">
        <f t="shared" si="4"/>
        <v>400</v>
      </c>
      <c r="AE24" s="88">
        <f t="shared" si="9"/>
        <v>0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7">
        <f t="shared" si="5"/>
        <v>400</v>
      </c>
      <c r="AV24" s="88">
        <f t="shared" si="10"/>
        <v>0</v>
      </c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22.5">
      <c r="A25" s="37">
        <v>17</v>
      </c>
      <c r="B25" s="39">
        <v>113</v>
      </c>
      <c r="C25" s="39" t="s">
        <v>24</v>
      </c>
      <c r="D25" s="39" t="s">
        <v>25</v>
      </c>
      <c r="E25" s="39" t="s">
        <v>26</v>
      </c>
      <c r="F25" s="42">
        <v>18.5341782001</v>
      </c>
      <c r="G25" s="42">
        <v>-72.3958330102</v>
      </c>
      <c r="H25" s="43" t="s">
        <v>31</v>
      </c>
      <c r="I25" s="44">
        <v>3000</v>
      </c>
      <c r="J25" s="43">
        <f t="shared" si="6"/>
        <v>600</v>
      </c>
      <c r="K25" s="64"/>
      <c r="L25" s="43"/>
      <c r="M25" s="43"/>
      <c r="N25" s="43"/>
      <c r="O25" s="40">
        <f t="shared" si="1"/>
        <v>45000</v>
      </c>
      <c r="P25" s="88">
        <f t="shared" si="7"/>
        <v>0</v>
      </c>
      <c r="Q25" s="43"/>
      <c r="R25" s="47">
        <f t="shared" si="2"/>
        <v>12</v>
      </c>
      <c r="S25" s="88">
        <f t="shared" si="8"/>
        <v>0</v>
      </c>
      <c r="T25" s="43"/>
      <c r="U25" s="43"/>
      <c r="V25" s="43"/>
      <c r="W25" s="47">
        <f t="shared" si="3"/>
        <v>150</v>
      </c>
      <c r="X25" s="88">
        <f t="shared" si="0"/>
        <v>0</v>
      </c>
      <c r="Y25" s="43"/>
      <c r="Z25" s="43"/>
      <c r="AA25" s="43"/>
      <c r="AB25" s="43"/>
      <c r="AC25" s="43"/>
      <c r="AD25" s="47">
        <f t="shared" si="4"/>
        <v>600</v>
      </c>
      <c r="AE25" s="88">
        <f t="shared" si="9"/>
        <v>0</v>
      </c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7">
        <f t="shared" si="5"/>
        <v>600</v>
      </c>
      <c r="AV25" s="88">
        <f t="shared" si="10"/>
        <v>0</v>
      </c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2.75">
      <c r="A26" s="37">
        <v>18</v>
      </c>
      <c r="B26" s="39">
        <v>113</v>
      </c>
      <c r="C26" s="40" t="s">
        <v>24</v>
      </c>
      <c r="D26" s="39" t="s">
        <v>25</v>
      </c>
      <c r="E26" s="39" t="s">
        <v>26</v>
      </c>
      <c r="F26" s="41">
        <v>18.534833333333335</v>
      </c>
      <c r="G26" s="41">
        <v>-72.40383333333334</v>
      </c>
      <c r="H26" s="40" t="s">
        <v>32</v>
      </c>
      <c r="I26" s="40">
        <f>J26*5</f>
        <v>2035</v>
      </c>
      <c r="J26" s="40">
        <v>407</v>
      </c>
      <c r="K26" s="63"/>
      <c r="L26" s="40"/>
      <c r="M26" s="40"/>
      <c r="N26" s="40"/>
      <c r="O26" s="40">
        <f t="shared" si="1"/>
        <v>30525</v>
      </c>
      <c r="P26" s="88">
        <f t="shared" si="7"/>
        <v>0</v>
      </c>
      <c r="Q26" s="40"/>
      <c r="R26" s="47">
        <f t="shared" si="2"/>
        <v>8.14</v>
      </c>
      <c r="S26" s="88">
        <f t="shared" si="8"/>
        <v>0</v>
      </c>
      <c r="T26" s="40"/>
      <c r="U26" s="40"/>
      <c r="V26" s="40"/>
      <c r="W26" s="47">
        <f t="shared" si="3"/>
        <v>101.75</v>
      </c>
      <c r="X26" s="88">
        <f t="shared" si="0"/>
        <v>0</v>
      </c>
      <c r="Y26" s="40"/>
      <c r="Z26" s="40"/>
      <c r="AA26" s="40"/>
      <c r="AB26" s="40"/>
      <c r="AC26" s="40"/>
      <c r="AD26" s="47">
        <f t="shared" si="4"/>
        <v>407</v>
      </c>
      <c r="AE26" s="88">
        <f t="shared" si="9"/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7">
        <f t="shared" si="5"/>
        <v>407</v>
      </c>
      <c r="AV26" s="88">
        <f t="shared" si="10"/>
        <v>0</v>
      </c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2.75">
      <c r="A27" s="37">
        <v>19</v>
      </c>
      <c r="B27" s="39">
        <v>113</v>
      </c>
      <c r="C27" s="39" t="s">
        <v>24</v>
      </c>
      <c r="D27" s="39" t="s">
        <v>25</v>
      </c>
      <c r="E27" s="39" t="s">
        <v>26</v>
      </c>
      <c r="F27" s="42">
        <v>18.5363278295</v>
      </c>
      <c r="G27" s="42">
        <v>-72.3928771407</v>
      </c>
      <c r="H27" s="43" t="s">
        <v>33</v>
      </c>
      <c r="I27" s="44">
        <v>2000</v>
      </c>
      <c r="J27" s="43">
        <f>I27/5</f>
        <v>400</v>
      </c>
      <c r="K27" s="64"/>
      <c r="L27" s="43"/>
      <c r="M27" s="43"/>
      <c r="N27" s="43"/>
      <c r="O27" s="40">
        <f t="shared" si="1"/>
        <v>30000</v>
      </c>
      <c r="P27" s="88">
        <f t="shared" si="7"/>
        <v>0</v>
      </c>
      <c r="Q27" s="43"/>
      <c r="R27" s="47">
        <f t="shared" si="2"/>
        <v>8</v>
      </c>
      <c r="S27" s="88">
        <f t="shared" si="8"/>
        <v>0</v>
      </c>
      <c r="T27" s="43"/>
      <c r="U27" s="43"/>
      <c r="V27" s="43"/>
      <c r="W27" s="47">
        <f t="shared" si="3"/>
        <v>100</v>
      </c>
      <c r="X27" s="88">
        <f t="shared" si="0"/>
        <v>0</v>
      </c>
      <c r="Y27" s="43"/>
      <c r="Z27" s="43"/>
      <c r="AA27" s="43"/>
      <c r="AB27" s="43"/>
      <c r="AC27" s="43"/>
      <c r="AD27" s="47">
        <f t="shared" si="4"/>
        <v>400</v>
      </c>
      <c r="AE27" s="88">
        <f t="shared" si="9"/>
        <v>0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7">
        <f t="shared" si="5"/>
        <v>400</v>
      </c>
      <c r="AV27" s="88">
        <f t="shared" si="10"/>
        <v>0</v>
      </c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22.5">
      <c r="A28" s="37">
        <v>20</v>
      </c>
      <c r="B28" s="39">
        <v>113</v>
      </c>
      <c r="C28" s="39" t="s">
        <v>24</v>
      </c>
      <c r="D28" s="39" t="s">
        <v>25</v>
      </c>
      <c r="E28" s="39" t="s">
        <v>26</v>
      </c>
      <c r="F28" s="42">
        <v>18.5379232392</v>
      </c>
      <c r="G28" s="42">
        <v>-72.4053395206</v>
      </c>
      <c r="H28" s="43" t="s">
        <v>34</v>
      </c>
      <c r="I28" s="44">
        <v>2000</v>
      </c>
      <c r="J28" s="43">
        <f>I28/5</f>
        <v>400</v>
      </c>
      <c r="K28" s="64"/>
      <c r="L28" s="43"/>
      <c r="M28" s="43"/>
      <c r="N28" s="43"/>
      <c r="O28" s="40">
        <f t="shared" si="1"/>
        <v>30000</v>
      </c>
      <c r="P28" s="88">
        <f t="shared" si="7"/>
        <v>0</v>
      </c>
      <c r="Q28" s="43"/>
      <c r="R28" s="47">
        <f t="shared" si="2"/>
        <v>8</v>
      </c>
      <c r="S28" s="88">
        <f t="shared" si="8"/>
        <v>0</v>
      </c>
      <c r="T28" s="43"/>
      <c r="U28" s="43"/>
      <c r="V28" s="43"/>
      <c r="W28" s="47">
        <f t="shared" si="3"/>
        <v>100</v>
      </c>
      <c r="X28" s="88">
        <f t="shared" si="0"/>
        <v>0</v>
      </c>
      <c r="Y28" s="43"/>
      <c r="Z28" s="43"/>
      <c r="AA28" s="43"/>
      <c r="AB28" s="43"/>
      <c r="AC28" s="43"/>
      <c r="AD28" s="47">
        <f t="shared" si="4"/>
        <v>400</v>
      </c>
      <c r="AE28" s="88">
        <f t="shared" si="9"/>
        <v>0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7">
        <f t="shared" si="5"/>
        <v>400</v>
      </c>
      <c r="AV28" s="88">
        <f t="shared" si="10"/>
        <v>0</v>
      </c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2.75">
      <c r="A29" s="37">
        <v>21</v>
      </c>
      <c r="B29" s="39">
        <v>113</v>
      </c>
      <c r="C29" s="39" t="s">
        <v>24</v>
      </c>
      <c r="D29" s="39" t="s">
        <v>25</v>
      </c>
      <c r="E29" s="39" t="s">
        <v>26</v>
      </c>
      <c r="F29" s="42">
        <v>18.5415416202</v>
      </c>
      <c r="G29" s="42">
        <v>-72.3980245497</v>
      </c>
      <c r="H29" s="43" t="s">
        <v>35</v>
      </c>
      <c r="I29" s="44">
        <v>2000</v>
      </c>
      <c r="J29" s="43">
        <f>I29/5</f>
        <v>400</v>
      </c>
      <c r="K29" s="64"/>
      <c r="L29" s="43"/>
      <c r="M29" s="43"/>
      <c r="N29" s="43"/>
      <c r="O29" s="40">
        <f t="shared" si="1"/>
        <v>30000</v>
      </c>
      <c r="P29" s="88">
        <f t="shared" si="7"/>
        <v>0</v>
      </c>
      <c r="Q29" s="43"/>
      <c r="R29" s="47">
        <f t="shared" si="2"/>
        <v>8</v>
      </c>
      <c r="S29" s="88">
        <f t="shared" si="8"/>
        <v>0</v>
      </c>
      <c r="T29" s="43"/>
      <c r="U29" s="43"/>
      <c r="V29" s="43"/>
      <c r="W29" s="47">
        <f t="shared" si="3"/>
        <v>100</v>
      </c>
      <c r="X29" s="88">
        <f t="shared" si="0"/>
        <v>0</v>
      </c>
      <c r="Y29" s="43"/>
      <c r="Z29" s="43"/>
      <c r="AA29" s="43"/>
      <c r="AB29" s="43"/>
      <c r="AC29" s="43"/>
      <c r="AD29" s="47">
        <f t="shared" si="4"/>
        <v>400</v>
      </c>
      <c r="AE29" s="88">
        <f t="shared" si="9"/>
        <v>0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7">
        <f t="shared" si="5"/>
        <v>400</v>
      </c>
      <c r="AV29" s="88">
        <f t="shared" si="10"/>
        <v>0</v>
      </c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3.5" customHeight="1">
      <c r="A30" s="37">
        <v>22</v>
      </c>
      <c r="B30" s="39">
        <v>117</v>
      </c>
      <c r="C30" s="40" t="s">
        <v>24</v>
      </c>
      <c r="D30" s="39"/>
      <c r="E30" s="39"/>
      <c r="F30" s="41"/>
      <c r="G30" s="41"/>
      <c r="H30" s="40" t="s">
        <v>36</v>
      </c>
      <c r="I30" s="40">
        <v>2661</v>
      </c>
      <c r="J30" s="39">
        <v>501</v>
      </c>
      <c r="K30" s="65"/>
      <c r="L30" s="39"/>
      <c r="M30" s="39"/>
      <c r="N30" s="39"/>
      <c r="O30" s="40">
        <f t="shared" si="1"/>
        <v>39915</v>
      </c>
      <c r="P30" s="88">
        <f t="shared" si="7"/>
        <v>0</v>
      </c>
      <c r="Q30" s="39"/>
      <c r="R30" s="47">
        <f t="shared" si="2"/>
        <v>10.644</v>
      </c>
      <c r="S30" s="88">
        <f t="shared" si="8"/>
        <v>0</v>
      </c>
      <c r="T30" s="39"/>
      <c r="U30" s="39"/>
      <c r="V30" s="39"/>
      <c r="W30" s="47">
        <f t="shared" si="3"/>
        <v>133.05</v>
      </c>
      <c r="X30" s="88">
        <f t="shared" si="0"/>
        <v>0</v>
      </c>
      <c r="Y30" s="39"/>
      <c r="Z30" s="39"/>
      <c r="AA30" s="39"/>
      <c r="AB30" s="39"/>
      <c r="AC30" s="39"/>
      <c r="AD30" s="47">
        <f t="shared" si="4"/>
        <v>501</v>
      </c>
      <c r="AE30" s="88">
        <f t="shared" si="9"/>
        <v>0</v>
      </c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7">
        <f t="shared" si="5"/>
        <v>501</v>
      </c>
      <c r="AV30" s="88">
        <f t="shared" si="10"/>
        <v>0</v>
      </c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2.75">
      <c r="A31" s="37">
        <v>23</v>
      </c>
      <c r="B31" s="39">
        <v>117</v>
      </c>
      <c r="C31" s="39" t="s">
        <v>37</v>
      </c>
      <c r="D31" s="39" t="s">
        <v>38</v>
      </c>
      <c r="E31" s="39" t="s">
        <v>39</v>
      </c>
      <c r="F31" s="42">
        <v>18.5736099404</v>
      </c>
      <c r="G31" s="42">
        <v>-72.3285935503</v>
      </c>
      <c r="H31" s="43" t="s">
        <v>37</v>
      </c>
      <c r="I31" s="44">
        <v>4000</v>
      </c>
      <c r="J31" s="43">
        <f>I31/5</f>
        <v>800</v>
      </c>
      <c r="K31" s="64"/>
      <c r="L31" s="43"/>
      <c r="M31" s="43"/>
      <c r="N31" s="43"/>
      <c r="O31" s="40">
        <f t="shared" si="1"/>
        <v>60000</v>
      </c>
      <c r="P31" s="88">
        <f t="shared" si="7"/>
        <v>0</v>
      </c>
      <c r="Q31" s="43"/>
      <c r="R31" s="47">
        <f t="shared" si="2"/>
        <v>16</v>
      </c>
      <c r="S31" s="88">
        <f t="shared" si="8"/>
        <v>0</v>
      </c>
      <c r="T31" s="43"/>
      <c r="U31" s="43"/>
      <c r="V31" s="43"/>
      <c r="W31" s="47">
        <f t="shared" si="3"/>
        <v>200</v>
      </c>
      <c r="X31" s="88">
        <f t="shared" si="0"/>
        <v>0</v>
      </c>
      <c r="Y31" s="43"/>
      <c r="Z31" s="43"/>
      <c r="AA31" s="43"/>
      <c r="AB31" s="43"/>
      <c r="AC31" s="43"/>
      <c r="AD31" s="47">
        <f t="shared" si="4"/>
        <v>800</v>
      </c>
      <c r="AE31" s="88">
        <f t="shared" si="9"/>
        <v>0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7">
        <f t="shared" si="5"/>
        <v>800</v>
      </c>
      <c r="AV31" s="88">
        <f t="shared" si="10"/>
        <v>0</v>
      </c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2.75">
      <c r="A32" s="37">
        <v>24</v>
      </c>
      <c r="B32" s="39">
        <v>117</v>
      </c>
      <c r="C32" s="39" t="s">
        <v>37</v>
      </c>
      <c r="D32" s="39" t="s">
        <v>38</v>
      </c>
      <c r="E32" s="39" t="s">
        <v>39</v>
      </c>
      <c r="F32" s="42">
        <v>18.5782727999</v>
      </c>
      <c r="G32" s="42">
        <v>-72.3369180404</v>
      </c>
      <c r="H32" s="43" t="s">
        <v>40</v>
      </c>
      <c r="I32" s="44">
        <v>6000</v>
      </c>
      <c r="J32" s="43">
        <f>I32/5</f>
        <v>1200</v>
      </c>
      <c r="K32" s="64"/>
      <c r="L32" s="43"/>
      <c r="M32" s="43"/>
      <c r="N32" s="43"/>
      <c r="O32" s="40">
        <f t="shared" si="1"/>
        <v>90000</v>
      </c>
      <c r="P32" s="88">
        <f t="shared" si="7"/>
        <v>0</v>
      </c>
      <c r="Q32" s="43"/>
      <c r="R32" s="47">
        <f t="shared" si="2"/>
        <v>24</v>
      </c>
      <c r="S32" s="88">
        <f t="shared" si="8"/>
        <v>0</v>
      </c>
      <c r="T32" s="43"/>
      <c r="U32" s="43"/>
      <c r="V32" s="43"/>
      <c r="W32" s="47">
        <f t="shared" si="3"/>
        <v>300</v>
      </c>
      <c r="X32" s="88">
        <f t="shared" si="0"/>
        <v>0</v>
      </c>
      <c r="Y32" s="43"/>
      <c r="Z32" s="43"/>
      <c r="AA32" s="43"/>
      <c r="AB32" s="43"/>
      <c r="AC32" s="43"/>
      <c r="AD32" s="47">
        <f t="shared" si="4"/>
        <v>1200</v>
      </c>
      <c r="AE32" s="88">
        <f t="shared" si="9"/>
        <v>0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7">
        <f t="shared" si="5"/>
        <v>1200</v>
      </c>
      <c r="AV32" s="88">
        <f t="shared" si="10"/>
        <v>0</v>
      </c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2" customHeight="1">
      <c r="A33" s="37">
        <v>25</v>
      </c>
      <c r="B33" s="39">
        <v>117</v>
      </c>
      <c r="C33" s="39" t="s">
        <v>37</v>
      </c>
      <c r="D33" s="39" t="s">
        <v>41</v>
      </c>
      <c r="E33" s="39" t="s">
        <v>42</v>
      </c>
      <c r="F33" s="42">
        <v>18.58291578</v>
      </c>
      <c r="G33" s="42">
        <v>-72.3063753902</v>
      </c>
      <c r="H33" s="43" t="s">
        <v>43</v>
      </c>
      <c r="I33" s="44">
        <v>0</v>
      </c>
      <c r="J33" s="43">
        <f>I33/5</f>
        <v>0</v>
      </c>
      <c r="K33" s="64"/>
      <c r="L33" s="43"/>
      <c r="M33" s="43"/>
      <c r="N33" s="43"/>
      <c r="O33" s="40">
        <f t="shared" si="1"/>
        <v>0</v>
      </c>
      <c r="P33" s="88" t="e">
        <f t="shared" si="7"/>
        <v>#DIV/0!</v>
      </c>
      <c r="Q33" s="43"/>
      <c r="R33" s="47">
        <f t="shared" si="2"/>
        <v>0</v>
      </c>
      <c r="S33" s="88" t="e">
        <f t="shared" si="8"/>
        <v>#DIV/0!</v>
      </c>
      <c r="T33" s="43"/>
      <c r="U33" s="43"/>
      <c r="V33" s="43"/>
      <c r="W33" s="47">
        <f t="shared" si="3"/>
        <v>0</v>
      </c>
      <c r="X33" s="88" t="e">
        <f t="shared" si="0"/>
        <v>#DIV/0!</v>
      </c>
      <c r="Y33" s="43"/>
      <c r="Z33" s="43"/>
      <c r="AA33" s="43"/>
      <c r="AB33" s="43"/>
      <c r="AC33" s="43"/>
      <c r="AD33" s="47">
        <f t="shared" si="4"/>
        <v>0</v>
      </c>
      <c r="AE33" s="88" t="e">
        <f t="shared" si="9"/>
        <v>#DIV/0!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7">
        <f t="shared" si="5"/>
        <v>0</v>
      </c>
      <c r="AV33" s="88" t="e">
        <f t="shared" si="10"/>
        <v>#DIV/0!</v>
      </c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2" customHeight="1">
      <c r="A34" s="37">
        <v>26</v>
      </c>
      <c r="B34" s="39">
        <v>117</v>
      </c>
      <c r="C34" s="39" t="s">
        <v>37</v>
      </c>
      <c r="D34" s="39" t="s">
        <v>41</v>
      </c>
      <c r="E34" s="39" t="s">
        <v>42</v>
      </c>
      <c r="F34" s="42">
        <v>18.5829289398</v>
      </c>
      <c r="G34" s="42">
        <v>-72.3141963807</v>
      </c>
      <c r="H34" s="43" t="s">
        <v>43</v>
      </c>
      <c r="I34" s="44">
        <v>0</v>
      </c>
      <c r="J34" s="43">
        <f>I34/5</f>
        <v>0</v>
      </c>
      <c r="K34" s="64"/>
      <c r="L34" s="43"/>
      <c r="M34" s="43"/>
      <c r="N34" s="43"/>
      <c r="O34" s="40">
        <f t="shared" si="1"/>
        <v>0</v>
      </c>
      <c r="P34" s="88" t="e">
        <f t="shared" si="7"/>
        <v>#DIV/0!</v>
      </c>
      <c r="Q34" s="43"/>
      <c r="R34" s="47">
        <f t="shared" si="2"/>
        <v>0</v>
      </c>
      <c r="S34" s="88" t="e">
        <f t="shared" si="8"/>
        <v>#DIV/0!</v>
      </c>
      <c r="T34" s="43"/>
      <c r="U34" s="43"/>
      <c r="V34" s="43"/>
      <c r="W34" s="47">
        <f t="shared" si="3"/>
        <v>0</v>
      </c>
      <c r="X34" s="88" t="e">
        <f t="shared" si="0"/>
        <v>#DIV/0!</v>
      </c>
      <c r="Y34" s="43"/>
      <c r="Z34" s="43"/>
      <c r="AA34" s="43"/>
      <c r="AB34" s="43"/>
      <c r="AC34" s="43"/>
      <c r="AD34" s="47">
        <f t="shared" si="4"/>
        <v>0</v>
      </c>
      <c r="AE34" s="88" t="e">
        <f t="shared" si="9"/>
        <v>#DIV/0!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7">
        <f t="shared" si="5"/>
        <v>0</v>
      </c>
      <c r="AV34" s="88" t="e">
        <f t="shared" si="10"/>
        <v>#DIV/0!</v>
      </c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2" customHeight="1">
      <c r="A35" s="37">
        <v>27</v>
      </c>
      <c r="B35" s="39">
        <v>117</v>
      </c>
      <c r="C35" s="40" t="s">
        <v>37</v>
      </c>
      <c r="D35" s="39"/>
      <c r="E35" s="39"/>
      <c r="F35" s="41"/>
      <c r="G35" s="41"/>
      <c r="H35" s="39" t="s">
        <v>44</v>
      </c>
      <c r="I35" s="40">
        <v>2600</v>
      </c>
      <c r="J35" s="40">
        <v>520</v>
      </c>
      <c r="K35" s="63"/>
      <c r="L35" s="40"/>
      <c r="M35" s="40"/>
      <c r="N35" s="40"/>
      <c r="O35" s="40">
        <f t="shared" si="1"/>
        <v>39000</v>
      </c>
      <c r="P35" s="88">
        <f t="shared" si="7"/>
        <v>0</v>
      </c>
      <c r="Q35" s="40"/>
      <c r="R35" s="47">
        <f t="shared" si="2"/>
        <v>10.4</v>
      </c>
      <c r="S35" s="88">
        <f t="shared" si="8"/>
        <v>0</v>
      </c>
      <c r="T35" s="40"/>
      <c r="U35" s="40"/>
      <c r="V35" s="40"/>
      <c r="W35" s="47">
        <f t="shared" si="3"/>
        <v>130</v>
      </c>
      <c r="X35" s="88">
        <f t="shared" si="0"/>
        <v>0</v>
      </c>
      <c r="Y35" s="40"/>
      <c r="Z35" s="40"/>
      <c r="AA35" s="40"/>
      <c r="AB35" s="40"/>
      <c r="AC35" s="40"/>
      <c r="AD35" s="47">
        <f t="shared" si="4"/>
        <v>520</v>
      </c>
      <c r="AE35" s="88">
        <f t="shared" si="9"/>
        <v>0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7">
        <f t="shared" si="5"/>
        <v>520</v>
      </c>
      <c r="AV35" s="88">
        <f t="shared" si="10"/>
        <v>0</v>
      </c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2" customHeight="1">
      <c r="A36" s="37">
        <v>28</v>
      </c>
      <c r="B36" s="39">
        <v>118</v>
      </c>
      <c r="C36" s="40" t="s">
        <v>45</v>
      </c>
      <c r="D36" s="39"/>
      <c r="E36" s="39"/>
      <c r="F36" s="41"/>
      <c r="G36" s="41"/>
      <c r="H36" s="39" t="s">
        <v>46</v>
      </c>
      <c r="I36" s="40">
        <v>600</v>
      </c>
      <c r="J36" s="40">
        <v>125</v>
      </c>
      <c r="K36" s="63"/>
      <c r="L36" s="40"/>
      <c r="M36" s="40"/>
      <c r="N36" s="40"/>
      <c r="O36" s="40">
        <f t="shared" si="1"/>
        <v>9000</v>
      </c>
      <c r="P36" s="88">
        <f t="shared" si="7"/>
        <v>0</v>
      </c>
      <c r="Q36" s="40"/>
      <c r="R36" s="47">
        <f t="shared" si="2"/>
        <v>2.4</v>
      </c>
      <c r="S36" s="88">
        <f t="shared" si="8"/>
        <v>0</v>
      </c>
      <c r="T36" s="40"/>
      <c r="U36" s="40"/>
      <c r="V36" s="40"/>
      <c r="W36" s="47">
        <f t="shared" si="3"/>
        <v>30</v>
      </c>
      <c r="X36" s="88">
        <f t="shared" si="0"/>
        <v>0</v>
      </c>
      <c r="Y36" s="40"/>
      <c r="Z36" s="40"/>
      <c r="AA36" s="40"/>
      <c r="AB36" s="40"/>
      <c r="AC36" s="40"/>
      <c r="AD36" s="47">
        <f t="shared" si="4"/>
        <v>125</v>
      </c>
      <c r="AE36" s="88">
        <f t="shared" si="9"/>
        <v>0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7">
        <f t="shared" si="5"/>
        <v>125</v>
      </c>
      <c r="AV36" s="88">
        <f t="shared" si="10"/>
        <v>0</v>
      </c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22.5">
      <c r="A37" s="37">
        <v>29</v>
      </c>
      <c r="B37" s="39">
        <v>131</v>
      </c>
      <c r="C37" s="39" t="s">
        <v>47</v>
      </c>
      <c r="D37" s="39" t="s">
        <v>41</v>
      </c>
      <c r="E37" s="39" t="s">
        <v>42</v>
      </c>
      <c r="F37" s="42">
        <v>18.5996570405</v>
      </c>
      <c r="G37" s="42">
        <v>-72.26336466</v>
      </c>
      <c r="H37" s="43" t="s">
        <v>48</v>
      </c>
      <c r="I37" s="44">
        <v>1000</v>
      </c>
      <c r="J37" s="43">
        <f aca="true" t="shared" si="11" ref="J37:J52">I37/5</f>
        <v>200</v>
      </c>
      <c r="K37" s="64"/>
      <c r="L37" s="43"/>
      <c r="M37" s="43"/>
      <c r="N37" s="43"/>
      <c r="O37" s="40">
        <f t="shared" si="1"/>
        <v>15000</v>
      </c>
      <c r="P37" s="88">
        <f t="shared" si="7"/>
        <v>0</v>
      </c>
      <c r="Q37" s="43"/>
      <c r="R37" s="47">
        <f t="shared" si="2"/>
        <v>4</v>
      </c>
      <c r="S37" s="88">
        <f t="shared" si="8"/>
        <v>0</v>
      </c>
      <c r="T37" s="43"/>
      <c r="U37" s="43"/>
      <c r="V37" s="43"/>
      <c r="W37" s="47">
        <f t="shared" si="3"/>
        <v>50</v>
      </c>
      <c r="X37" s="88">
        <f t="shared" si="0"/>
        <v>0</v>
      </c>
      <c r="Y37" s="43"/>
      <c r="Z37" s="43"/>
      <c r="AA37" s="43"/>
      <c r="AB37" s="43"/>
      <c r="AC37" s="43"/>
      <c r="AD37" s="47">
        <f t="shared" si="4"/>
        <v>200</v>
      </c>
      <c r="AE37" s="88">
        <f t="shared" si="9"/>
        <v>0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7">
        <f t="shared" si="5"/>
        <v>200</v>
      </c>
      <c r="AV37" s="88">
        <f t="shared" si="10"/>
        <v>0</v>
      </c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2" customHeight="1">
      <c r="A38" s="37">
        <v>30</v>
      </c>
      <c r="B38" s="39">
        <v>112</v>
      </c>
      <c r="C38" s="39" t="s">
        <v>49</v>
      </c>
      <c r="D38" s="39" t="s">
        <v>50</v>
      </c>
      <c r="E38" s="45" t="s">
        <v>51</v>
      </c>
      <c r="F38" s="42">
        <v>18.5272916666</v>
      </c>
      <c r="G38" s="42">
        <v>-72.2846861114</v>
      </c>
      <c r="H38" s="43" t="s">
        <v>52</v>
      </c>
      <c r="I38" s="44">
        <v>7500</v>
      </c>
      <c r="J38" s="43">
        <f t="shared" si="11"/>
        <v>1500</v>
      </c>
      <c r="K38" s="64"/>
      <c r="L38" s="43"/>
      <c r="M38" s="43"/>
      <c r="N38" s="43"/>
      <c r="O38" s="40">
        <f t="shared" si="1"/>
        <v>112500</v>
      </c>
      <c r="P38" s="88">
        <f t="shared" si="7"/>
        <v>0</v>
      </c>
      <c r="Q38" s="43"/>
      <c r="R38" s="47">
        <f t="shared" si="2"/>
        <v>30</v>
      </c>
      <c r="S38" s="88">
        <f t="shared" si="8"/>
        <v>0</v>
      </c>
      <c r="T38" s="43"/>
      <c r="U38" s="43"/>
      <c r="V38" s="43"/>
      <c r="W38" s="47">
        <f t="shared" si="3"/>
        <v>375</v>
      </c>
      <c r="X38" s="88">
        <f t="shared" si="0"/>
        <v>0</v>
      </c>
      <c r="Y38" s="43"/>
      <c r="Z38" s="43"/>
      <c r="AA38" s="43"/>
      <c r="AB38" s="43"/>
      <c r="AC38" s="43"/>
      <c r="AD38" s="47">
        <f t="shared" si="4"/>
        <v>1500</v>
      </c>
      <c r="AE38" s="88">
        <f t="shared" si="9"/>
        <v>0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7">
        <f t="shared" si="5"/>
        <v>1500</v>
      </c>
      <c r="AV38" s="88">
        <f t="shared" si="10"/>
        <v>0</v>
      </c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2" customHeight="1">
      <c r="A39" s="37">
        <v>31</v>
      </c>
      <c r="B39" s="39">
        <v>112</v>
      </c>
      <c r="C39" s="39" t="s">
        <v>49</v>
      </c>
      <c r="D39" s="39" t="s">
        <v>50</v>
      </c>
      <c r="E39" s="45" t="s">
        <v>51</v>
      </c>
      <c r="F39" s="42">
        <v>18.5283166664</v>
      </c>
      <c r="G39" s="42">
        <v>-72.2850527782</v>
      </c>
      <c r="H39" s="43" t="s">
        <v>53</v>
      </c>
      <c r="I39" s="44">
        <v>0</v>
      </c>
      <c r="J39" s="43">
        <f t="shared" si="11"/>
        <v>0</v>
      </c>
      <c r="K39" s="64"/>
      <c r="L39" s="43"/>
      <c r="M39" s="43"/>
      <c r="N39" s="43"/>
      <c r="O39" s="40">
        <f t="shared" si="1"/>
        <v>0</v>
      </c>
      <c r="P39" s="88" t="e">
        <f t="shared" si="7"/>
        <v>#DIV/0!</v>
      </c>
      <c r="Q39" s="43"/>
      <c r="R39" s="47">
        <f t="shared" si="2"/>
        <v>0</v>
      </c>
      <c r="S39" s="88" t="e">
        <f t="shared" si="8"/>
        <v>#DIV/0!</v>
      </c>
      <c r="T39" s="43"/>
      <c r="U39" s="43"/>
      <c r="V39" s="43"/>
      <c r="W39" s="47">
        <f t="shared" si="3"/>
        <v>0</v>
      </c>
      <c r="X39" s="88" t="e">
        <f t="shared" si="0"/>
        <v>#DIV/0!</v>
      </c>
      <c r="Y39" s="43"/>
      <c r="Z39" s="43"/>
      <c r="AA39" s="43"/>
      <c r="AB39" s="43"/>
      <c r="AC39" s="43"/>
      <c r="AD39" s="47">
        <f t="shared" si="4"/>
        <v>0</v>
      </c>
      <c r="AE39" s="88" t="e">
        <f t="shared" si="9"/>
        <v>#DIV/0!</v>
      </c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7">
        <f t="shared" si="5"/>
        <v>0</v>
      </c>
      <c r="AV39" s="88" t="e">
        <f t="shared" si="10"/>
        <v>#DIV/0!</v>
      </c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2.75">
      <c r="A40" s="37">
        <v>32</v>
      </c>
      <c r="B40" s="39">
        <v>112</v>
      </c>
      <c r="C40" s="39" t="s">
        <v>49</v>
      </c>
      <c r="D40" s="39" t="s">
        <v>50</v>
      </c>
      <c r="E40" s="45" t="s">
        <v>51</v>
      </c>
      <c r="F40" s="42">
        <v>18.5292027775</v>
      </c>
      <c r="G40" s="42">
        <v>-72.286447222</v>
      </c>
      <c r="H40" s="43" t="s">
        <v>54</v>
      </c>
      <c r="I40" s="44">
        <v>0</v>
      </c>
      <c r="J40" s="43">
        <f t="shared" si="11"/>
        <v>0</v>
      </c>
      <c r="K40" s="64"/>
      <c r="L40" s="43"/>
      <c r="M40" s="43"/>
      <c r="N40" s="43"/>
      <c r="O40" s="40">
        <f t="shared" si="1"/>
        <v>0</v>
      </c>
      <c r="P40" s="88" t="e">
        <f t="shared" si="7"/>
        <v>#DIV/0!</v>
      </c>
      <c r="Q40" s="43"/>
      <c r="R40" s="47">
        <f t="shared" si="2"/>
        <v>0</v>
      </c>
      <c r="S40" s="88" t="e">
        <f t="shared" si="8"/>
        <v>#DIV/0!</v>
      </c>
      <c r="T40" s="43"/>
      <c r="U40" s="43"/>
      <c r="V40" s="43"/>
      <c r="W40" s="47">
        <f t="shared" si="3"/>
        <v>0</v>
      </c>
      <c r="X40" s="88" t="e">
        <f t="shared" si="0"/>
        <v>#DIV/0!</v>
      </c>
      <c r="Y40" s="43"/>
      <c r="Z40" s="43"/>
      <c r="AA40" s="43"/>
      <c r="AB40" s="43"/>
      <c r="AC40" s="43"/>
      <c r="AD40" s="47">
        <f t="shared" si="4"/>
        <v>0</v>
      </c>
      <c r="AE40" s="88" t="e">
        <f t="shared" si="9"/>
        <v>#DIV/0!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7">
        <f t="shared" si="5"/>
        <v>0</v>
      </c>
      <c r="AV40" s="88" t="e">
        <f t="shared" si="10"/>
        <v>#DIV/0!</v>
      </c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22.5">
      <c r="A41" s="37">
        <v>33</v>
      </c>
      <c r="B41" s="39">
        <v>112</v>
      </c>
      <c r="C41" s="39" t="s">
        <v>49</v>
      </c>
      <c r="D41" s="39" t="s">
        <v>50</v>
      </c>
      <c r="E41" s="45" t="s">
        <v>51</v>
      </c>
      <c r="F41" s="42">
        <v>18.5294361111</v>
      </c>
      <c r="G41" s="42">
        <v>-72.2816611107</v>
      </c>
      <c r="H41" s="43" t="s">
        <v>55</v>
      </c>
      <c r="I41" s="44">
        <v>1500</v>
      </c>
      <c r="J41" s="43">
        <f t="shared" si="11"/>
        <v>300</v>
      </c>
      <c r="K41" s="64"/>
      <c r="L41" s="43"/>
      <c r="M41" s="43"/>
      <c r="N41" s="43"/>
      <c r="O41" s="40">
        <f t="shared" si="1"/>
        <v>22500</v>
      </c>
      <c r="P41" s="88">
        <f t="shared" si="7"/>
        <v>0</v>
      </c>
      <c r="Q41" s="43"/>
      <c r="R41" s="47">
        <f t="shared" si="2"/>
        <v>6</v>
      </c>
      <c r="S41" s="88">
        <f t="shared" si="8"/>
        <v>0</v>
      </c>
      <c r="T41" s="43"/>
      <c r="U41" s="43"/>
      <c r="V41" s="43"/>
      <c r="W41" s="47">
        <f t="shared" si="3"/>
        <v>75</v>
      </c>
      <c r="X41" s="88">
        <f t="shared" si="0"/>
        <v>0</v>
      </c>
      <c r="Y41" s="43"/>
      <c r="Z41" s="43"/>
      <c r="AA41" s="43"/>
      <c r="AB41" s="43"/>
      <c r="AC41" s="43"/>
      <c r="AD41" s="47">
        <f t="shared" si="4"/>
        <v>300</v>
      </c>
      <c r="AE41" s="88">
        <f t="shared" si="9"/>
        <v>0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7">
        <f t="shared" si="5"/>
        <v>300</v>
      </c>
      <c r="AV41" s="88">
        <f t="shared" si="10"/>
        <v>0</v>
      </c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2.75">
      <c r="A42" s="37">
        <v>34</v>
      </c>
      <c r="B42" s="39">
        <v>112</v>
      </c>
      <c r="C42" s="39" t="s">
        <v>49</v>
      </c>
      <c r="D42" s="39" t="s">
        <v>50</v>
      </c>
      <c r="E42" s="45" t="s">
        <v>51</v>
      </c>
      <c r="F42" s="42">
        <v>18.5301638888</v>
      </c>
      <c r="G42" s="42">
        <v>-72.2814333329</v>
      </c>
      <c r="H42" s="43" t="s">
        <v>56</v>
      </c>
      <c r="I42" s="44">
        <v>2000</v>
      </c>
      <c r="J42" s="43">
        <f t="shared" si="11"/>
        <v>400</v>
      </c>
      <c r="K42" s="64"/>
      <c r="L42" s="43"/>
      <c r="M42" s="43"/>
      <c r="N42" s="43"/>
      <c r="O42" s="40">
        <f t="shared" si="1"/>
        <v>30000</v>
      </c>
      <c r="P42" s="88">
        <f t="shared" si="7"/>
        <v>0</v>
      </c>
      <c r="Q42" s="43"/>
      <c r="R42" s="47">
        <f t="shared" si="2"/>
        <v>8</v>
      </c>
      <c r="S42" s="88">
        <f t="shared" si="8"/>
        <v>0</v>
      </c>
      <c r="T42" s="43"/>
      <c r="U42" s="43"/>
      <c r="V42" s="43"/>
      <c r="W42" s="47">
        <f t="shared" si="3"/>
        <v>100</v>
      </c>
      <c r="X42" s="88">
        <f t="shared" si="0"/>
        <v>0</v>
      </c>
      <c r="Y42" s="43"/>
      <c r="Z42" s="43"/>
      <c r="AA42" s="43"/>
      <c r="AB42" s="43"/>
      <c r="AC42" s="43"/>
      <c r="AD42" s="47">
        <f t="shared" si="4"/>
        <v>400</v>
      </c>
      <c r="AE42" s="88">
        <f t="shared" si="9"/>
        <v>0</v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7">
        <f t="shared" si="5"/>
        <v>400</v>
      </c>
      <c r="AV42" s="88">
        <f t="shared" si="10"/>
        <v>0</v>
      </c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2.75">
      <c r="A43" s="37">
        <v>35</v>
      </c>
      <c r="B43" s="39">
        <v>112</v>
      </c>
      <c r="C43" s="39" t="s">
        <v>49</v>
      </c>
      <c r="D43" s="39" t="s">
        <v>50</v>
      </c>
      <c r="E43" s="45" t="s">
        <v>51</v>
      </c>
      <c r="F43" s="42">
        <v>18.5329211697</v>
      </c>
      <c r="G43" s="42">
        <v>-72.2881266499</v>
      </c>
      <c r="H43" s="43" t="s">
        <v>57</v>
      </c>
      <c r="I43" s="44">
        <v>2000</v>
      </c>
      <c r="J43" s="43">
        <f t="shared" si="11"/>
        <v>400</v>
      </c>
      <c r="K43" s="64"/>
      <c r="L43" s="43"/>
      <c r="M43" s="43"/>
      <c r="N43" s="43"/>
      <c r="O43" s="40">
        <f t="shared" si="1"/>
        <v>30000</v>
      </c>
      <c r="P43" s="88">
        <f t="shared" si="7"/>
        <v>0</v>
      </c>
      <c r="Q43" s="43"/>
      <c r="R43" s="47">
        <f t="shared" si="2"/>
        <v>8</v>
      </c>
      <c r="S43" s="88">
        <f t="shared" si="8"/>
        <v>0</v>
      </c>
      <c r="T43" s="43"/>
      <c r="U43" s="43"/>
      <c r="V43" s="43"/>
      <c r="W43" s="47">
        <f t="shared" si="3"/>
        <v>100</v>
      </c>
      <c r="X43" s="88">
        <f t="shared" si="0"/>
        <v>0</v>
      </c>
      <c r="Y43" s="43"/>
      <c r="Z43" s="43"/>
      <c r="AA43" s="43"/>
      <c r="AB43" s="43"/>
      <c r="AC43" s="43"/>
      <c r="AD43" s="47">
        <f t="shared" si="4"/>
        <v>400</v>
      </c>
      <c r="AE43" s="88">
        <f t="shared" si="9"/>
        <v>0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7">
        <f t="shared" si="5"/>
        <v>400</v>
      </c>
      <c r="AV43" s="88">
        <f t="shared" si="10"/>
        <v>0</v>
      </c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22.5">
      <c r="A44" s="37">
        <v>36</v>
      </c>
      <c r="B44" s="39">
        <v>112</v>
      </c>
      <c r="C44" s="39" t="s">
        <v>49</v>
      </c>
      <c r="D44" s="39" t="s">
        <v>50</v>
      </c>
      <c r="E44" s="45" t="s">
        <v>51</v>
      </c>
      <c r="F44" s="42">
        <v>18.5381442702</v>
      </c>
      <c r="G44" s="42">
        <v>-72.3368858494</v>
      </c>
      <c r="H44" s="43" t="s">
        <v>58</v>
      </c>
      <c r="I44" s="44">
        <v>2000</v>
      </c>
      <c r="J44" s="43">
        <f t="shared" si="11"/>
        <v>400</v>
      </c>
      <c r="K44" s="64"/>
      <c r="L44" s="43"/>
      <c r="M44" s="43"/>
      <c r="N44" s="43"/>
      <c r="O44" s="40">
        <f t="shared" si="1"/>
        <v>30000</v>
      </c>
      <c r="P44" s="88">
        <f t="shared" si="7"/>
        <v>0</v>
      </c>
      <c r="Q44" s="43"/>
      <c r="R44" s="47">
        <f t="shared" si="2"/>
        <v>8</v>
      </c>
      <c r="S44" s="88">
        <f t="shared" si="8"/>
        <v>0</v>
      </c>
      <c r="T44" s="43"/>
      <c r="U44" s="43"/>
      <c r="V44" s="43"/>
      <c r="W44" s="47">
        <f t="shared" si="3"/>
        <v>100</v>
      </c>
      <c r="X44" s="88">
        <f t="shared" si="0"/>
        <v>0</v>
      </c>
      <c r="Y44" s="43"/>
      <c r="Z44" s="43"/>
      <c r="AA44" s="43"/>
      <c r="AB44" s="43"/>
      <c r="AC44" s="43"/>
      <c r="AD44" s="47">
        <f t="shared" si="4"/>
        <v>400</v>
      </c>
      <c r="AE44" s="88">
        <f t="shared" si="9"/>
        <v>0</v>
      </c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7">
        <f t="shared" si="5"/>
        <v>400</v>
      </c>
      <c r="AV44" s="88">
        <f t="shared" si="10"/>
        <v>0</v>
      </c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2.75">
      <c r="A45" s="37">
        <v>37</v>
      </c>
      <c r="B45" s="39">
        <v>112</v>
      </c>
      <c r="C45" s="39" t="s">
        <v>49</v>
      </c>
      <c r="D45" s="39" t="s">
        <v>50</v>
      </c>
      <c r="E45" s="45" t="s">
        <v>51</v>
      </c>
      <c r="F45" s="42">
        <v>18.5384218799</v>
      </c>
      <c r="G45" s="42">
        <v>-72.2955498298</v>
      </c>
      <c r="H45" s="43" t="s">
        <v>59</v>
      </c>
      <c r="I45" s="44">
        <v>1000</v>
      </c>
      <c r="J45" s="43">
        <f t="shared" si="11"/>
        <v>200</v>
      </c>
      <c r="K45" s="64"/>
      <c r="L45" s="43"/>
      <c r="M45" s="43"/>
      <c r="N45" s="43"/>
      <c r="O45" s="40">
        <f t="shared" si="1"/>
        <v>15000</v>
      </c>
      <c r="P45" s="88">
        <f t="shared" si="7"/>
        <v>0</v>
      </c>
      <c r="Q45" s="43"/>
      <c r="R45" s="47">
        <f t="shared" si="2"/>
        <v>4</v>
      </c>
      <c r="S45" s="88">
        <f t="shared" si="8"/>
        <v>0</v>
      </c>
      <c r="T45" s="43"/>
      <c r="U45" s="43"/>
      <c r="V45" s="43"/>
      <c r="W45" s="47">
        <f t="shared" si="3"/>
        <v>50</v>
      </c>
      <c r="X45" s="88">
        <f t="shared" si="0"/>
        <v>0</v>
      </c>
      <c r="Y45" s="43"/>
      <c r="Z45" s="43"/>
      <c r="AA45" s="43"/>
      <c r="AB45" s="43"/>
      <c r="AC45" s="43"/>
      <c r="AD45" s="47">
        <f t="shared" si="4"/>
        <v>200</v>
      </c>
      <c r="AE45" s="88">
        <f t="shared" si="9"/>
        <v>0</v>
      </c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7">
        <f t="shared" si="5"/>
        <v>200</v>
      </c>
      <c r="AV45" s="88">
        <f t="shared" si="10"/>
        <v>0</v>
      </c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22.5">
      <c r="A46" s="37">
        <v>38</v>
      </c>
      <c r="B46" s="39">
        <v>112</v>
      </c>
      <c r="C46" s="39" t="s">
        <v>49</v>
      </c>
      <c r="D46" s="39" t="s">
        <v>50</v>
      </c>
      <c r="E46" s="45" t="s">
        <v>51</v>
      </c>
      <c r="F46" s="41">
        <v>18.5409</v>
      </c>
      <c r="G46" s="41">
        <v>-72.2863</v>
      </c>
      <c r="H46" s="40" t="s">
        <v>60</v>
      </c>
      <c r="I46" s="40">
        <v>800</v>
      </c>
      <c r="J46" s="40">
        <f t="shared" si="11"/>
        <v>160</v>
      </c>
      <c r="K46" s="63"/>
      <c r="L46" s="40"/>
      <c r="M46" s="40"/>
      <c r="N46" s="40"/>
      <c r="O46" s="40">
        <f t="shared" si="1"/>
        <v>12000</v>
      </c>
      <c r="P46" s="88">
        <f t="shared" si="7"/>
        <v>0</v>
      </c>
      <c r="Q46" s="40"/>
      <c r="R46" s="47">
        <f t="shared" si="2"/>
        <v>3.2</v>
      </c>
      <c r="S46" s="88">
        <f t="shared" si="8"/>
        <v>0</v>
      </c>
      <c r="T46" s="40"/>
      <c r="U46" s="40"/>
      <c r="V46" s="40"/>
      <c r="W46" s="47">
        <f t="shared" si="3"/>
        <v>40</v>
      </c>
      <c r="X46" s="88">
        <f t="shared" si="0"/>
        <v>0</v>
      </c>
      <c r="Y46" s="40"/>
      <c r="Z46" s="40"/>
      <c r="AA46" s="40"/>
      <c r="AB46" s="40"/>
      <c r="AC46" s="40"/>
      <c r="AD46" s="47">
        <f t="shared" si="4"/>
        <v>160</v>
      </c>
      <c r="AE46" s="88">
        <f t="shared" si="9"/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7">
        <f t="shared" si="5"/>
        <v>160</v>
      </c>
      <c r="AV46" s="88">
        <f t="shared" si="10"/>
        <v>0</v>
      </c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22.5">
      <c r="A47" s="37">
        <v>39</v>
      </c>
      <c r="B47" s="39">
        <v>112</v>
      </c>
      <c r="C47" s="39" t="s">
        <v>49</v>
      </c>
      <c r="D47" s="39" t="s">
        <v>50</v>
      </c>
      <c r="E47" s="45" t="s">
        <v>51</v>
      </c>
      <c r="F47" s="42">
        <v>18.5418562795</v>
      </c>
      <c r="G47" s="42">
        <v>-72.2858485299</v>
      </c>
      <c r="H47" s="43" t="s">
        <v>61</v>
      </c>
      <c r="I47" s="44">
        <v>2000</v>
      </c>
      <c r="J47" s="43">
        <f t="shared" si="11"/>
        <v>400</v>
      </c>
      <c r="K47" s="64"/>
      <c r="L47" s="43"/>
      <c r="M47" s="43"/>
      <c r="N47" s="43"/>
      <c r="O47" s="40">
        <f t="shared" si="1"/>
        <v>30000</v>
      </c>
      <c r="P47" s="88">
        <f t="shared" si="7"/>
        <v>0</v>
      </c>
      <c r="Q47" s="43"/>
      <c r="R47" s="47">
        <f t="shared" si="2"/>
        <v>8</v>
      </c>
      <c r="S47" s="88">
        <f t="shared" si="8"/>
        <v>0</v>
      </c>
      <c r="T47" s="43"/>
      <c r="U47" s="43"/>
      <c r="V47" s="43"/>
      <c r="W47" s="47">
        <f t="shared" si="3"/>
        <v>100</v>
      </c>
      <c r="X47" s="88">
        <f t="shared" si="0"/>
        <v>0</v>
      </c>
      <c r="Y47" s="43"/>
      <c r="Z47" s="43"/>
      <c r="AA47" s="43"/>
      <c r="AB47" s="43"/>
      <c r="AC47" s="43"/>
      <c r="AD47" s="47">
        <f t="shared" si="4"/>
        <v>400</v>
      </c>
      <c r="AE47" s="88">
        <f t="shared" si="9"/>
        <v>0</v>
      </c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7">
        <f t="shared" si="5"/>
        <v>400</v>
      </c>
      <c r="AV47" s="88">
        <f t="shared" si="10"/>
        <v>0</v>
      </c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2.75">
      <c r="A48" s="37">
        <v>40</v>
      </c>
      <c r="B48" s="39">
        <v>112</v>
      </c>
      <c r="C48" s="39" t="s">
        <v>49</v>
      </c>
      <c r="D48" s="39" t="s">
        <v>50</v>
      </c>
      <c r="E48" s="45" t="s">
        <v>51</v>
      </c>
      <c r="F48" s="42">
        <v>18.5462612205</v>
      </c>
      <c r="G48" s="42">
        <v>-72.3094534803</v>
      </c>
      <c r="H48" s="43" t="s">
        <v>62</v>
      </c>
      <c r="I48" s="44">
        <v>3000</v>
      </c>
      <c r="J48" s="43">
        <f t="shared" si="11"/>
        <v>600</v>
      </c>
      <c r="K48" s="64"/>
      <c r="L48" s="43"/>
      <c r="M48" s="43"/>
      <c r="N48" s="43"/>
      <c r="O48" s="40">
        <f t="shared" si="1"/>
        <v>45000</v>
      </c>
      <c r="P48" s="88">
        <f t="shared" si="7"/>
        <v>0</v>
      </c>
      <c r="Q48" s="43"/>
      <c r="R48" s="47">
        <f t="shared" si="2"/>
        <v>12</v>
      </c>
      <c r="S48" s="88">
        <f t="shared" si="8"/>
        <v>0</v>
      </c>
      <c r="T48" s="43"/>
      <c r="U48" s="43"/>
      <c r="V48" s="43"/>
      <c r="W48" s="47">
        <f t="shared" si="3"/>
        <v>150</v>
      </c>
      <c r="X48" s="88">
        <f t="shared" si="0"/>
        <v>0</v>
      </c>
      <c r="Y48" s="43"/>
      <c r="Z48" s="43"/>
      <c r="AA48" s="43"/>
      <c r="AB48" s="43"/>
      <c r="AC48" s="43"/>
      <c r="AD48" s="47">
        <f t="shared" si="4"/>
        <v>600</v>
      </c>
      <c r="AE48" s="88">
        <f t="shared" si="9"/>
        <v>0</v>
      </c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7">
        <f t="shared" si="5"/>
        <v>600</v>
      </c>
      <c r="AV48" s="88">
        <f t="shared" si="10"/>
        <v>0</v>
      </c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7.25" customHeight="1">
      <c r="A49" s="37">
        <v>41</v>
      </c>
      <c r="B49" s="39">
        <v>112</v>
      </c>
      <c r="C49" s="39" t="s">
        <v>49</v>
      </c>
      <c r="D49" s="39" t="s">
        <v>50</v>
      </c>
      <c r="E49" s="45" t="s">
        <v>51</v>
      </c>
      <c r="F49" s="42">
        <v>18.5473056</v>
      </c>
      <c r="G49" s="42">
        <v>-72.3102222702</v>
      </c>
      <c r="H49" s="43" t="s">
        <v>63</v>
      </c>
      <c r="I49" s="44">
        <v>4000</v>
      </c>
      <c r="J49" s="43">
        <f t="shared" si="11"/>
        <v>800</v>
      </c>
      <c r="K49" s="64"/>
      <c r="L49" s="43"/>
      <c r="M49" s="43"/>
      <c r="N49" s="43"/>
      <c r="O49" s="40">
        <f t="shared" si="1"/>
        <v>60000</v>
      </c>
      <c r="P49" s="88">
        <f t="shared" si="7"/>
        <v>0</v>
      </c>
      <c r="Q49" s="43"/>
      <c r="R49" s="47">
        <f t="shared" si="2"/>
        <v>16</v>
      </c>
      <c r="S49" s="88">
        <f t="shared" si="8"/>
        <v>0</v>
      </c>
      <c r="T49" s="43"/>
      <c r="U49" s="43"/>
      <c r="V49" s="43"/>
      <c r="W49" s="47">
        <f t="shared" si="3"/>
        <v>200</v>
      </c>
      <c r="X49" s="88">
        <f t="shared" si="0"/>
        <v>0</v>
      </c>
      <c r="Y49" s="43"/>
      <c r="Z49" s="43"/>
      <c r="AA49" s="43"/>
      <c r="AB49" s="43"/>
      <c r="AC49" s="43"/>
      <c r="AD49" s="47">
        <f t="shared" si="4"/>
        <v>800</v>
      </c>
      <c r="AE49" s="88">
        <f t="shared" si="9"/>
        <v>0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7">
        <f t="shared" si="5"/>
        <v>800</v>
      </c>
      <c r="AV49" s="88">
        <f t="shared" si="10"/>
        <v>0</v>
      </c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5" customHeight="1">
      <c r="A50" s="37">
        <v>42</v>
      </c>
      <c r="B50" s="39">
        <v>112</v>
      </c>
      <c r="C50" s="39" t="s">
        <v>49</v>
      </c>
      <c r="D50" s="39" t="s">
        <v>50</v>
      </c>
      <c r="E50" s="45" t="s">
        <v>51</v>
      </c>
      <c r="F50" s="41">
        <v>18.550533333333334</v>
      </c>
      <c r="G50" s="41">
        <v>-72.28948333333334</v>
      </c>
      <c r="H50" s="40" t="s">
        <v>64</v>
      </c>
      <c r="I50" s="40">
        <v>600</v>
      </c>
      <c r="J50" s="40">
        <f t="shared" si="11"/>
        <v>120</v>
      </c>
      <c r="K50" s="63"/>
      <c r="L50" s="40"/>
      <c r="M50" s="40"/>
      <c r="N50" s="40"/>
      <c r="O50" s="40">
        <f t="shared" si="1"/>
        <v>9000</v>
      </c>
      <c r="P50" s="88">
        <f t="shared" si="7"/>
        <v>0</v>
      </c>
      <c r="Q50" s="40"/>
      <c r="R50" s="47">
        <f t="shared" si="2"/>
        <v>2.4</v>
      </c>
      <c r="S50" s="88">
        <f t="shared" si="8"/>
        <v>0</v>
      </c>
      <c r="T50" s="40"/>
      <c r="U50" s="40"/>
      <c r="V50" s="40"/>
      <c r="W50" s="47">
        <f t="shared" si="3"/>
        <v>30</v>
      </c>
      <c r="X50" s="88">
        <f t="shared" si="0"/>
        <v>0</v>
      </c>
      <c r="Y50" s="40"/>
      <c r="Z50" s="40"/>
      <c r="AA50" s="40"/>
      <c r="AB50" s="40"/>
      <c r="AC50" s="40"/>
      <c r="AD50" s="47">
        <f t="shared" si="4"/>
        <v>120</v>
      </c>
      <c r="AE50" s="88">
        <f t="shared" si="9"/>
        <v>0</v>
      </c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7">
        <f t="shared" si="5"/>
        <v>120</v>
      </c>
      <c r="AV50" s="88">
        <f t="shared" si="10"/>
        <v>0</v>
      </c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2.75">
      <c r="A51" s="37">
        <v>43</v>
      </c>
      <c r="B51" s="39">
        <v>112</v>
      </c>
      <c r="C51" s="39" t="s">
        <v>49</v>
      </c>
      <c r="D51" s="39" t="s">
        <v>50</v>
      </c>
      <c r="E51" s="45" t="s">
        <v>51</v>
      </c>
      <c r="F51" s="42">
        <v>18.5522972224</v>
      </c>
      <c r="G51" s="42">
        <v>-72.273975</v>
      </c>
      <c r="H51" s="43" t="s">
        <v>65</v>
      </c>
      <c r="I51" s="44">
        <v>4000</v>
      </c>
      <c r="J51" s="43">
        <f t="shared" si="11"/>
        <v>800</v>
      </c>
      <c r="K51" s="64"/>
      <c r="L51" s="43"/>
      <c r="M51" s="43"/>
      <c r="N51" s="43"/>
      <c r="O51" s="40">
        <f t="shared" si="1"/>
        <v>60000</v>
      </c>
      <c r="P51" s="88">
        <f t="shared" si="7"/>
        <v>0</v>
      </c>
      <c r="Q51" s="43"/>
      <c r="R51" s="47">
        <f t="shared" si="2"/>
        <v>16</v>
      </c>
      <c r="S51" s="88">
        <f t="shared" si="8"/>
        <v>0</v>
      </c>
      <c r="T51" s="43"/>
      <c r="U51" s="43"/>
      <c r="V51" s="43"/>
      <c r="W51" s="47">
        <f t="shared" si="3"/>
        <v>200</v>
      </c>
      <c r="X51" s="88">
        <f t="shared" si="0"/>
        <v>0</v>
      </c>
      <c r="Y51" s="43"/>
      <c r="Z51" s="43"/>
      <c r="AA51" s="43"/>
      <c r="AB51" s="43"/>
      <c r="AC51" s="43"/>
      <c r="AD51" s="47">
        <f t="shared" si="4"/>
        <v>800</v>
      </c>
      <c r="AE51" s="88">
        <f t="shared" si="9"/>
        <v>0</v>
      </c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7">
        <f t="shared" si="5"/>
        <v>800</v>
      </c>
      <c r="AV51" s="88">
        <f t="shared" si="10"/>
        <v>0</v>
      </c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2.75">
      <c r="A52" s="37">
        <v>44</v>
      </c>
      <c r="B52" s="39">
        <v>112</v>
      </c>
      <c r="C52" s="39" t="s">
        <v>49</v>
      </c>
      <c r="D52" s="39" t="s">
        <v>50</v>
      </c>
      <c r="E52" s="45" t="s">
        <v>51</v>
      </c>
      <c r="F52" s="42">
        <v>18.5523055558</v>
      </c>
      <c r="G52" s="42">
        <v>-72.2891166668</v>
      </c>
      <c r="H52" s="43" t="s">
        <v>66</v>
      </c>
      <c r="I52" s="44">
        <v>600</v>
      </c>
      <c r="J52" s="43">
        <f t="shared" si="11"/>
        <v>120</v>
      </c>
      <c r="K52" s="64"/>
      <c r="L52" s="43"/>
      <c r="M52" s="43"/>
      <c r="N52" s="43"/>
      <c r="O52" s="40">
        <f t="shared" si="1"/>
        <v>9000</v>
      </c>
      <c r="P52" s="88">
        <f t="shared" si="7"/>
        <v>0</v>
      </c>
      <c r="Q52" s="43"/>
      <c r="R52" s="47">
        <f t="shared" si="2"/>
        <v>2.4</v>
      </c>
      <c r="S52" s="88">
        <f t="shared" si="8"/>
        <v>0</v>
      </c>
      <c r="T52" s="43"/>
      <c r="U52" s="43"/>
      <c r="V52" s="43"/>
      <c r="W52" s="47">
        <f t="shared" si="3"/>
        <v>30</v>
      </c>
      <c r="X52" s="88">
        <f t="shared" si="0"/>
        <v>0</v>
      </c>
      <c r="Y52" s="43"/>
      <c r="Z52" s="43"/>
      <c r="AA52" s="43"/>
      <c r="AB52" s="43"/>
      <c r="AC52" s="43"/>
      <c r="AD52" s="47">
        <f t="shared" si="4"/>
        <v>120</v>
      </c>
      <c r="AE52" s="88">
        <f t="shared" si="9"/>
        <v>0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7">
        <f t="shared" si="5"/>
        <v>120</v>
      </c>
      <c r="AV52" s="88">
        <f t="shared" si="10"/>
        <v>0</v>
      </c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22.5">
      <c r="A53" s="37">
        <v>45</v>
      </c>
      <c r="B53" s="39">
        <v>112</v>
      </c>
      <c r="C53" s="39" t="s">
        <v>49</v>
      </c>
      <c r="D53" s="39" t="s">
        <v>50</v>
      </c>
      <c r="E53" s="45" t="s">
        <v>51</v>
      </c>
      <c r="F53" s="41">
        <v>18.5528</v>
      </c>
      <c r="G53" s="46">
        <v>-72.31263333333334</v>
      </c>
      <c r="H53" s="39" t="s">
        <v>67</v>
      </c>
      <c r="I53" s="47">
        <v>500</v>
      </c>
      <c r="J53" s="43">
        <f>I53/6</f>
        <v>83.33333333333333</v>
      </c>
      <c r="K53" s="64" t="s">
        <v>357</v>
      </c>
      <c r="L53" s="43"/>
      <c r="M53" s="43"/>
      <c r="N53" s="43"/>
      <c r="O53" s="40">
        <f t="shared" si="1"/>
        <v>7500</v>
      </c>
      <c r="P53" s="88">
        <f t="shared" si="7"/>
        <v>0</v>
      </c>
      <c r="Q53" s="43"/>
      <c r="R53" s="47">
        <f t="shared" si="2"/>
        <v>2</v>
      </c>
      <c r="S53" s="88">
        <f t="shared" si="8"/>
        <v>0</v>
      </c>
      <c r="T53" s="43"/>
      <c r="U53" s="43"/>
      <c r="V53" s="43"/>
      <c r="W53" s="47">
        <f t="shared" si="3"/>
        <v>25</v>
      </c>
      <c r="X53" s="88">
        <f t="shared" si="0"/>
        <v>0</v>
      </c>
      <c r="Y53" s="43"/>
      <c r="Z53" s="43"/>
      <c r="AA53" s="43"/>
      <c r="AB53" s="43"/>
      <c r="AC53" s="43"/>
      <c r="AD53" s="47">
        <f t="shared" si="4"/>
        <v>83.33333333333333</v>
      </c>
      <c r="AE53" s="88">
        <f t="shared" si="9"/>
        <v>0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7">
        <f t="shared" si="5"/>
        <v>83.33333333333333</v>
      </c>
      <c r="AV53" s="88">
        <f t="shared" si="10"/>
        <v>0</v>
      </c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2.75">
      <c r="A54" s="37">
        <v>46</v>
      </c>
      <c r="B54" s="39">
        <v>112</v>
      </c>
      <c r="C54" s="39" t="s">
        <v>49</v>
      </c>
      <c r="D54" s="39" t="s">
        <v>50</v>
      </c>
      <c r="E54" s="45" t="s">
        <v>51</v>
      </c>
      <c r="F54" s="41">
        <v>18.5528</v>
      </c>
      <c r="G54" s="46">
        <v>-72.31263333333334</v>
      </c>
      <c r="H54" s="39" t="s">
        <v>68</v>
      </c>
      <c r="I54" s="47">
        <v>2400</v>
      </c>
      <c r="J54" s="43">
        <f>I54/6</f>
        <v>400</v>
      </c>
      <c r="K54" s="64"/>
      <c r="L54" s="43"/>
      <c r="M54" s="43"/>
      <c r="N54" s="43"/>
      <c r="O54" s="40">
        <f t="shared" si="1"/>
        <v>36000</v>
      </c>
      <c r="P54" s="88">
        <f t="shared" si="7"/>
        <v>0</v>
      </c>
      <c r="Q54" s="43"/>
      <c r="R54" s="47">
        <f t="shared" si="2"/>
        <v>9.6</v>
      </c>
      <c r="S54" s="88">
        <f t="shared" si="8"/>
        <v>0</v>
      </c>
      <c r="T54" s="43"/>
      <c r="U54" s="43"/>
      <c r="V54" s="43"/>
      <c r="W54" s="47">
        <f t="shared" si="3"/>
        <v>120</v>
      </c>
      <c r="X54" s="88">
        <f t="shared" si="0"/>
        <v>0</v>
      </c>
      <c r="Y54" s="43"/>
      <c r="Z54" s="43"/>
      <c r="AA54" s="43"/>
      <c r="AB54" s="43"/>
      <c r="AC54" s="43"/>
      <c r="AD54" s="47">
        <f t="shared" si="4"/>
        <v>400</v>
      </c>
      <c r="AE54" s="88">
        <f t="shared" si="9"/>
        <v>0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7">
        <f t="shared" si="5"/>
        <v>400</v>
      </c>
      <c r="AV54" s="88">
        <f t="shared" si="10"/>
        <v>0</v>
      </c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22.5">
      <c r="A55" s="37">
        <v>47</v>
      </c>
      <c r="B55" s="39">
        <v>112</v>
      </c>
      <c r="C55" s="39" t="s">
        <v>49</v>
      </c>
      <c r="D55" s="39" t="s">
        <v>50</v>
      </c>
      <c r="E55" s="45" t="s">
        <v>51</v>
      </c>
      <c r="F55" s="42">
        <v>18.5536257303</v>
      </c>
      <c r="G55" s="42">
        <v>-72.3230045797</v>
      </c>
      <c r="H55" s="43" t="s">
        <v>69</v>
      </c>
      <c r="I55" s="44">
        <v>1000</v>
      </c>
      <c r="J55" s="43">
        <f>I55/5</f>
        <v>200</v>
      </c>
      <c r="K55" s="64"/>
      <c r="L55" s="43"/>
      <c r="M55" s="43"/>
      <c r="N55" s="43"/>
      <c r="O55" s="40">
        <f t="shared" si="1"/>
        <v>15000</v>
      </c>
      <c r="P55" s="88">
        <f t="shared" si="7"/>
        <v>0</v>
      </c>
      <c r="Q55" s="43"/>
      <c r="R55" s="47">
        <f t="shared" si="2"/>
        <v>4</v>
      </c>
      <c r="S55" s="88">
        <f t="shared" si="8"/>
        <v>0</v>
      </c>
      <c r="T55" s="43"/>
      <c r="U55" s="43"/>
      <c r="V55" s="43"/>
      <c r="W55" s="47">
        <f t="shared" si="3"/>
        <v>50</v>
      </c>
      <c r="X55" s="88">
        <f t="shared" si="0"/>
        <v>0</v>
      </c>
      <c r="Y55" s="43"/>
      <c r="Z55" s="43"/>
      <c r="AA55" s="43"/>
      <c r="AB55" s="43"/>
      <c r="AC55" s="43"/>
      <c r="AD55" s="47">
        <f t="shared" si="4"/>
        <v>200</v>
      </c>
      <c r="AE55" s="88">
        <f t="shared" si="9"/>
        <v>0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7">
        <f t="shared" si="5"/>
        <v>200</v>
      </c>
      <c r="AV55" s="88">
        <f t="shared" si="10"/>
        <v>0</v>
      </c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2" customHeight="1">
      <c r="A56" s="37">
        <v>48</v>
      </c>
      <c r="B56" s="39">
        <v>112</v>
      </c>
      <c r="C56" s="39" t="s">
        <v>49</v>
      </c>
      <c r="D56" s="39" t="s">
        <v>50</v>
      </c>
      <c r="E56" s="45" t="s">
        <v>51</v>
      </c>
      <c r="F56" s="42">
        <v>18.5540527781</v>
      </c>
      <c r="G56" s="42">
        <v>-72.3050805557</v>
      </c>
      <c r="H56" s="43" t="s">
        <v>70</v>
      </c>
      <c r="I56" s="44">
        <v>300</v>
      </c>
      <c r="J56" s="43">
        <f>I56/5</f>
        <v>60</v>
      </c>
      <c r="K56" s="64"/>
      <c r="L56" s="43"/>
      <c r="M56" s="43"/>
      <c r="N56" s="43"/>
      <c r="O56" s="40">
        <f t="shared" si="1"/>
        <v>4500</v>
      </c>
      <c r="P56" s="88">
        <f t="shared" si="7"/>
        <v>0</v>
      </c>
      <c r="Q56" s="43"/>
      <c r="R56" s="47">
        <f t="shared" si="2"/>
        <v>1.2</v>
      </c>
      <c r="S56" s="88">
        <f t="shared" si="8"/>
        <v>0</v>
      </c>
      <c r="T56" s="43"/>
      <c r="U56" s="43"/>
      <c r="V56" s="43"/>
      <c r="W56" s="47">
        <f t="shared" si="3"/>
        <v>15</v>
      </c>
      <c r="X56" s="88">
        <f t="shared" si="0"/>
        <v>0</v>
      </c>
      <c r="Y56" s="43"/>
      <c r="Z56" s="43"/>
      <c r="AA56" s="43"/>
      <c r="AB56" s="43"/>
      <c r="AC56" s="43"/>
      <c r="AD56" s="47">
        <f t="shared" si="4"/>
        <v>60</v>
      </c>
      <c r="AE56" s="88">
        <f t="shared" si="9"/>
        <v>0</v>
      </c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7">
        <f t="shared" si="5"/>
        <v>60</v>
      </c>
      <c r="AV56" s="88">
        <f t="shared" si="10"/>
        <v>0</v>
      </c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22.5">
      <c r="A57" s="37">
        <v>49</v>
      </c>
      <c r="B57" s="39">
        <v>112</v>
      </c>
      <c r="C57" s="39" t="s">
        <v>49</v>
      </c>
      <c r="D57" s="39" t="s">
        <v>50</v>
      </c>
      <c r="E57" s="45" t="s">
        <v>51</v>
      </c>
      <c r="F57" s="41">
        <v>18.554133333333333</v>
      </c>
      <c r="G57" s="46">
        <v>-72.33253333333333</v>
      </c>
      <c r="H57" s="39" t="s">
        <v>71</v>
      </c>
      <c r="I57" s="43">
        <v>2500</v>
      </c>
      <c r="J57" s="43">
        <f>I57/6</f>
        <v>416.6666666666667</v>
      </c>
      <c r="K57" s="64" t="s">
        <v>357</v>
      </c>
      <c r="L57" s="43"/>
      <c r="M57" s="43"/>
      <c r="N57" s="43"/>
      <c r="O57" s="40">
        <f t="shared" si="1"/>
        <v>37500</v>
      </c>
      <c r="P57" s="88">
        <f t="shared" si="7"/>
        <v>0</v>
      </c>
      <c r="Q57" s="43"/>
      <c r="R57" s="47">
        <f t="shared" si="2"/>
        <v>10</v>
      </c>
      <c r="S57" s="88">
        <f t="shared" si="8"/>
        <v>0</v>
      </c>
      <c r="T57" s="43"/>
      <c r="U57" s="43"/>
      <c r="V57" s="43"/>
      <c r="W57" s="47">
        <f t="shared" si="3"/>
        <v>125</v>
      </c>
      <c r="X57" s="88">
        <f t="shared" si="0"/>
        <v>0</v>
      </c>
      <c r="Y57" s="43"/>
      <c r="Z57" s="43"/>
      <c r="AA57" s="43"/>
      <c r="AB57" s="43"/>
      <c r="AC57" s="43"/>
      <c r="AD57" s="47">
        <f t="shared" si="4"/>
        <v>416.6666666666667</v>
      </c>
      <c r="AE57" s="88">
        <f t="shared" si="9"/>
        <v>0</v>
      </c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7">
        <f t="shared" si="5"/>
        <v>416.6666666666667</v>
      </c>
      <c r="AV57" s="88">
        <f t="shared" si="10"/>
        <v>0</v>
      </c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22.5">
      <c r="A58" s="37">
        <v>50</v>
      </c>
      <c r="B58" s="39">
        <v>112</v>
      </c>
      <c r="C58" s="39" t="s">
        <v>49</v>
      </c>
      <c r="D58" s="39" t="s">
        <v>50</v>
      </c>
      <c r="E58" s="45" t="s">
        <v>51</v>
      </c>
      <c r="F58" s="42">
        <v>18.5549400896</v>
      </c>
      <c r="G58" s="42">
        <v>-72.3140344405</v>
      </c>
      <c r="H58" s="43" t="s">
        <v>72</v>
      </c>
      <c r="I58" s="44">
        <v>3000</v>
      </c>
      <c r="J58" s="43">
        <f>I58/5</f>
        <v>600</v>
      </c>
      <c r="K58" s="64"/>
      <c r="L58" s="43"/>
      <c r="M58" s="43"/>
      <c r="N58" s="43"/>
      <c r="O58" s="40">
        <f t="shared" si="1"/>
        <v>45000</v>
      </c>
      <c r="P58" s="88">
        <f t="shared" si="7"/>
        <v>0</v>
      </c>
      <c r="Q58" s="43"/>
      <c r="R58" s="47">
        <f t="shared" si="2"/>
        <v>12</v>
      </c>
      <c r="S58" s="88">
        <f t="shared" si="8"/>
        <v>0</v>
      </c>
      <c r="T58" s="43"/>
      <c r="U58" s="43"/>
      <c r="V58" s="43"/>
      <c r="W58" s="47">
        <f t="shared" si="3"/>
        <v>150</v>
      </c>
      <c r="X58" s="88">
        <f t="shared" si="0"/>
        <v>0</v>
      </c>
      <c r="Y58" s="43"/>
      <c r="Z58" s="43"/>
      <c r="AA58" s="43"/>
      <c r="AB58" s="43"/>
      <c r="AC58" s="43"/>
      <c r="AD58" s="47">
        <f t="shared" si="4"/>
        <v>600</v>
      </c>
      <c r="AE58" s="88">
        <f t="shared" si="9"/>
        <v>0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7">
        <f t="shared" si="5"/>
        <v>600</v>
      </c>
      <c r="AV58" s="88">
        <f t="shared" si="10"/>
        <v>0</v>
      </c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22.5">
      <c r="A59" s="37">
        <v>51</v>
      </c>
      <c r="B59" s="39">
        <v>112</v>
      </c>
      <c r="C59" s="39" t="s">
        <v>49</v>
      </c>
      <c r="D59" s="39" t="s">
        <v>50</v>
      </c>
      <c r="E59" s="45" t="s">
        <v>51</v>
      </c>
      <c r="F59" s="41">
        <v>18.555016666666667</v>
      </c>
      <c r="G59" s="46">
        <v>-72.3287</v>
      </c>
      <c r="H59" s="39" t="s">
        <v>73</v>
      </c>
      <c r="I59" s="47">
        <v>2061</v>
      </c>
      <c r="J59" s="43">
        <f>I59/6</f>
        <v>343.5</v>
      </c>
      <c r="K59" s="64" t="s">
        <v>357</v>
      </c>
      <c r="L59" s="43"/>
      <c r="M59" s="43"/>
      <c r="N59" s="43"/>
      <c r="O59" s="40">
        <f t="shared" si="1"/>
        <v>30915</v>
      </c>
      <c r="P59" s="88">
        <f t="shared" si="7"/>
        <v>0</v>
      </c>
      <c r="Q59" s="43"/>
      <c r="R59" s="47">
        <f t="shared" si="2"/>
        <v>8.244</v>
      </c>
      <c r="S59" s="88">
        <f t="shared" si="8"/>
        <v>0</v>
      </c>
      <c r="T59" s="43"/>
      <c r="U59" s="43"/>
      <c r="V59" s="43"/>
      <c r="W59" s="47">
        <f t="shared" si="3"/>
        <v>103.05</v>
      </c>
      <c r="X59" s="88">
        <f t="shared" si="0"/>
        <v>0</v>
      </c>
      <c r="Y59" s="43"/>
      <c r="Z59" s="43"/>
      <c r="AA59" s="43"/>
      <c r="AB59" s="43"/>
      <c r="AC59" s="43"/>
      <c r="AD59" s="47">
        <f t="shared" si="4"/>
        <v>343.5</v>
      </c>
      <c r="AE59" s="88">
        <f t="shared" si="9"/>
        <v>0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7">
        <f t="shared" si="5"/>
        <v>343.5</v>
      </c>
      <c r="AV59" s="88">
        <f t="shared" si="10"/>
        <v>0</v>
      </c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2" customHeight="1">
      <c r="A60" s="37">
        <v>52</v>
      </c>
      <c r="B60" s="39">
        <v>112</v>
      </c>
      <c r="C60" s="39" t="s">
        <v>49</v>
      </c>
      <c r="D60" s="39" t="s">
        <v>50</v>
      </c>
      <c r="E60" s="45" t="s">
        <v>51</v>
      </c>
      <c r="F60" s="42">
        <v>18.5553007209</v>
      </c>
      <c r="G60" s="42">
        <v>-72.3321154387</v>
      </c>
      <c r="H60" s="43" t="s">
        <v>74</v>
      </c>
      <c r="I60" s="44">
        <v>1300</v>
      </c>
      <c r="J60" s="43">
        <f>I60/5</f>
        <v>260</v>
      </c>
      <c r="K60" s="64"/>
      <c r="L60" s="43"/>
      <c r="M60" s="43"/>
      <c r="N60" s="43"/>
      <c r="O60" s="40">
        <f t="shared" si="1"/>
        <v>19500</v>
      </c>
      <c r="P60" s="88">
        <f t="shared" si="7"/>
        <v>0</v>
      </c>
      <c r="Q60" s="43"/>
      <c r="R60" s="47">
        <f t="shared" si="2"/>
        <v>5.2</v>
      </c>
      <c r="S60" s="88">
        <f t="shared" si="8"/>
        <v>0</v>
      </c>
      <c r="T60" s="43"/>
      <c r="U60" s="43"/>
      <c r="V60" s="43"/>
      <c r="W60" s="47">
        <f t="shared" si="3"/>
        <v>65</v>
      </c>
      <c r="X60" s="88">
        <f t="shared" si="0"/>
        <v>0</v>
      </c>
      <c r="Y60" s="43"/>
      <c r="Z60" s="43"/>
      <c r="AA60" s="43"/>
      <c r="AB60" s="43"/>
      <c r="AC60" s="43"/>
      <c r="AD60" s="47">
        <f t="shared" si="4"/>
        <v>260</v>
      </c>
      <c r="AE60" s="88">
        <f t="shared" si="9"/>
        <v>0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7">
        <f t="shared" si="5"/>
        <v>260</v>
      </c>
      <c r="AV60" s="88">
        <f t="shared" si="10"/>
        <v>0</v>
      </c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22.5">
      <c r="A61" s="37">
        <v>53</v>
      </c>
      <c r="B61" s="39">
        <v>112</v>
      </c>
      <c r="C61" s="39" t="s">
        <v>49</v>
      </c>
      <c r="D61" s="39" t="s">
        <v>50</v>
      </c>
      <c r="E61" s="45" t="s">
        <v>51</v>
      </c>
      <c r="F61" s="42">
        <v>18.5559444443</v>
      </c>
      <c r="G61" s="42">
        <v>-72.2835472225</v>
      </c>
      <c r="H61" s="43" t="s">
        <v>75</v>
      </c>
      <c r="I61" s="44">
        <v>500</v>
      </c>
      <c r="J61" s="43">
        <f>I61/5</f>
        <v>100</v>
      </c>
      <c r="K61" s="64"/>
      <c r="L61" s="43"/>
      <c r="M61" s="43"/>
      <c r="N61" s="43"/>
      <c r="O61" s="40">
        <f t="shared" si="1"/>
        <v>7500</v>
      </c>
      <c r="P61" s="88">
        <f t="shared" si="7"/>
        <v>0</v>
      </c>
      <c r="Q61" s="43"/>
      <c r="R61" s="47">
        <f t="shared" si="2"/>
        <v>2</v>
      </c>
      <c r="S61" s="88">
        <f t="shared" si="8"/>
        <v>0</v>
      </c>
      <c r="T61" s="43"/>
      <c r="U61" s="43"/>
      <c r="V61" s="43"/>
      <c r="W61" s="47">
        <f t="shared" si="3"/>
        <v>25</v>
      </c>
      <c r="X61" s="88">
        <f t="shared" si="0"/>
        <v>0</v>
      </c>
      <c r="Y61" s="43"/>
      <c r="Z61" s="43"/>
      <c r="AA61" s="43"/>
      <c r="AB61" s="43"/>
      <c r="AC61" s="43"/>
      <c r="AD61" s="47">
        <f t="shared" si="4"/>
        <v>100</v>
      </c>
      <c r="AE61" s="88">
        <f t="shared" si="9"/>
        <v>0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7">
        <f t="shared" si="5"/>
        <v>100</v>
      </c>
      <c r="AV61" s="88">
        <f t="shared" si="10"/>
        <v>0</v>
      </c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2.75">
      <c r="A62" s="37">
        <v>54</v>
      </c>
      <c r="B62" s="39">
        <v>112</v>
      </c>
      <c r="C62" s="39" t="s">
        <v>49</v>
      </c>
      <c r="D62" s="39" t="s">
        <v>50</v>
      </c>
      <c r="E62" s="45" t="s">
        <v>51</v>
      </c>
      <c r="F62" s="41">
        <v>18.5564</v>
      </c>
      <c r="G62" s="46">
        <v>-72.33393333333333</v>
      </c>
      <c r="H62" s="39" t="s">
        <v>76</v>
      </c>
      <c r="I62" s="47">
        <v>8000</v>
      </c>
      <c r="J62" s="43">
        <f>I62/6</f>
        <v>1333.3333333333333</v>
      </c>
      <c r="K62" s="64" t="s">
        <v>357</v>
      </c>
      <c r="L62" s="43"/>
      <c r="M62" s="43"/>
      <c r="N62" s="43"/>
      <c r="O62" s="40">
        <f t="shared" si="1"/>
        <v>120000</v>
      </c>
      <c r="P62" s="88">
        <f t="shared" si="7"/>
        <v>0</v>
      </c>
      <c r="Q62" s="43"/>
      <c r="R62" s="47">
        <f t="shared" si="2"/>
        <v>32</v>
      </c>
      <c r="S62" s="88">
        <f t="shared" si="8"/>
        <v>0</v>
      </c>
      <c r="T62" s="43"/>
      <c r="U62" s="43"/>
      <c r="V62" s="43"/>
      <c r="W62" s="47">
        <f t="shared" si="3"/>
        <v>400</v>
      </c>
      <c r="X62" s="88">
        <f t="shared" si="0"/>
        <v>0</v>
      </c>
      <c r="Y62" s="43"/>
      <c r="Z62" s="43"/>
      <c r="AA62" s="43"/>
      <c r="AB62" s="43"/>
      <c r="AC62" s="43"/>
      <c r="AD62" s="47">
        <f t="shared" si="4"/>
        <v>1333.3333333333333</v>
      </c>
      <c r="AE62" s="88">
        <f t="shared" si="9"/>
        <v>0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7">
        <f t="shared" si="5"/>
        <v>1333.3333333333333</v>
      </c>
      <c r="AV62" s="88">
        <f t="shared" si="10"/>
        <v>0</v>
      </c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22.5">
      <c r="A63" s="37">
        <v>55</v>
      </c>
      <c r="B63" s="39">
        <v>112</v>
      </c>
      <c r="C63" s="39" t="s">
        <v>49</v>
      </c>
      <c r="D63" s="39" t="s">
        <v>50</v>
      </c>
      <c r="E63" s="45" t="s">
        <v>51</v>
      </c>
      <c r="F63" s="42">
        <v>18.5566611108</v>
      </c>
      <c r="G63" s="42">
        <v>-72.2814527782</v>
      </c>
      <c r="H63" s="43" t="s">
        <v>77</v>
      </c>
      <c r="I63" s="44">
        <v>300</v>
      </c>
      <c r="J63" s="43">
        <f>I63/5</f>
        <v>60</v>
      </c>
      <c r="K63" s="64"/>
      <c r="L63" s="43"/>
      <c r="M63" s="43"/>
      <c r="N63" s="43"/>
      <c r="O63" s="40">
        <f t="shared" si="1"/>
        <v>4500</v>
      </c>
      <c r="P63" s="88">
        <f t="shared" si="7"/>
        <v>0</v>
      </c>
      <c r="Q63" s="43"/>
      <c r="R63" s="47">
        <f t="shared" si="2"/>
        <v>1.2</v>
      </c>
      <c r="S63" s="88">
        <f t="shared" si="8"/>
        <v>0</v>
      </c>
      <c r="T63" s="43"/>
      <c r="U63" s="43"/>
      <c r="V63" s="43"/>
      <c r="W63" s="47">
        <f t="shared" si="3"/>
        <v>15</v>
      </c>
      <c r="X63" s="88">
        <f t="shared" si="0"/>
        <v>0</v>
      </c>
      <c r="Y63" s="43"/>
      <c r="Z63" s="43"/>
      <c r="AA63" s="43"/>
      <c r="AB63" s="43"/>
      <c r="AC63" s="43"/>
      <c r="AD63" s="47">
        <f t="shared" si="4"/>
        <v>60</v>
      </c>
      <c r="AE63" s="88">
        <f t="shared" si="9"/>
        <v>0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7">
        <f t="shared" si="5"/>
        <v>60</v>
      </c>
      <c r="AV63" s="88">
        <f t="shared" si="10"/>
        <v>0</v>
      </c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22.5">
      <c r="A64" s="37">
        <v>56</v>
      </c>
      <c r="B64" s="39">
        <v>112</v>
      </c>
      <c r="C64" s="40" t="s">
        <v>49</v>
      </c>
      <c r="D64" s="39" t="s">
        <v>50</v>
      </c>
      <c r="E64" s="45" t="s">
        <v>51</v>
      </c>
      <c r="F64" s="41">
        <v>18.556666666666665</v>
      </c>
      <c r="G64" s="41">
        <v>-72.33433333333333</v>
      </c>
      <c r="H64" s="40" t="s">
        <v>78</v>
      </c>
      <c r="I64" s="40">
        <v>15000</v>
      </c>
      <c r="J64" s="40">
        <f>I64/5</f>
        <v>3000</v>
      </c>
      <c r="K64" s="63" t="s">
        <v>358</v>
      </c>
      <c r="L64" s="40"/>
      <c r="M64" s="40"/>
      <c r="N64" s="40"/>
      <c r="O64" s="40">
        <f t="shared" si="1"/>
        <v>225000</v>
      </c>
      <c r="P64" s="88">
        <f t="shared" si="7"/>
        <v>0</v>
      </c>
      <c r="Q64" s="40"/>
      <c r="R64" s="47">
        <f t="shared" si="2"/>
        <v>60</v>
      </c>
      <c r="S64" s="88">
        <f t="shared" si="8"/>
        <v>0</v>
      </c>
      <c r="T64" s="40"/>
      <c r="U64" s="40"/>
      <c r="V64" s="40"/>
      <c r="W64" s="47">
        <f t="shared" si="3"/>
        <v>750</v>
      </c>
      <c r="X64" s="88">
        <f t="shared" si="0"/>
        <v>0</v>
      </c>
      <c r="Y64" s="40"/>
      <c r="Z64" s="40"/>
      <c r="AA64" s="40"/>
      <c r="AB64" s="40"/>
      <c r="AC64" s="40"/>
      <c r="AD64" s="47">
        <f t="shared" si="4"/>
        <v>3000</v>
      </c>
      <c r="AE64" s="88">
        <f t="shared" si="9"/>
        <v>0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7">
        <f t="shared" si="5"/>
        <v>3000</v>
      </c>
      <c r="AV64" s="88">
        <f t="shared" si="10"/>
        <v>0</v>
      </c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2.75">
      <c r="A65" s="37">
        <v>57</v>
      </c>
      <c r="B65" s="39">
        <v>112</v>
      </c>
      <c r="C65" s="39" t="s">
        <v>49</v>
      </c>
      <c r="D65" s="39" t="s">
        <v>50</v>
      </c>
      <c r="E65" s="45" t="s">
        <v>51</v>
      </c>
      <c r="F65" s="42">
        <v>18.5572</v>
      </c>
      <c r="G65" s="42">
        <v>-72.2991055554</v>
      </c>
      <c r="H65" s="43" t="s">
        <v>79</v>
      </c>
      <c r="I65" s="44">
        <v>3750</v>
      </c>
      <c r="J65" s="43">
        <f>I65/5</f>
        <v>750</v>
      </c>
      <c r="K65" s="64"/>
      <c r="L65" s="43"/>
      <c r="M65" s="43"/>
      <c r="N65" s="43"/>
      <c r="O65" s="40">
        <f t="shared" si="1"/>
        <v>56250</v>
      </c>
      <c r="P65" s="88">
        <f t="shared" si="7"/>
        <v>0</v>
      </c>
      <c r="Q65" s="43"/>
      <c r="R65" s="47">
        <f t="shared" si="2"/>
        <v>15</v>
      </c>
      <c r="S65" s="88">
        <f t="shared" si="8"/>
        <v>0</v>
      </c>
      <c r="T65" s="43"/>
      <c r="U65" s="43"/>
      <c r="V65" s="43"/>
      <c r="W65" s="47">
        <f t="shared" si="3"/>
        <v>187.5</v>
      </c>
      <c r="X65" s="88">
        <f t="shared" si="0"/>
        <v>0</v>
      </c>
      <c r="Y65" s="43"/>
      <c r="Z65" s="43"/>
      <c r="AA65" s="43"/>
      <c r="AB65" s="43"/>
      <c r="AC65" s="43"/>
      <c r="AD65" s="47">
        <f t="shared" si="4"/>
        <v>750</v>
      </c>
      <c r="AE65" s="88">
        <f t="shared" si="9"/>
        <v>0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7">
        <f t="shared" si="5"/>
        <v>750</v>
      </c>
      <c r="AV65" s="88">
        <f t="shared" si="10"/>
        <v>0</v>
      </c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22.5">
      <c r="A66" s="37">
        <v>58</v>
      </c>
      <c r="B66" s="39">
        <v>112</v>
      </c>
      <c r="C66" s="39" t="s">
        <v>49</v>
      </c>
      <c r="D66" s="39" t="s">
        <v>50</v>
      </c>
      <c r="E66" s="45" t="s">
        <v>51</v>
      </c>
      <c r="F66" s="42">
        <v>18.5572222224</v>
      </c>
      <c r="G66" s="42">
        <v>-72.2808638891</v>
      </c>
      <c r="H66" s="43" t="s">
        <v>349</v>
      </c>
      <c r="I66" s="44">
        <v>1000</v>
      </c>
      <c r="J66" s="43">
        <f>I66/5</f>
        <v>200</v>
      </c>
      <c r="K66" s="64"/>
      <c r="L66" s="43"/>
      <c r="M66" s="43"/>
      <c r="N66" s="43"/>
      <c r="O66" s="40">
        <f t="shared" si="1"/>
        <v>15000</v>
      </c>
      <c r="P66" s="88">
        <f t="shared" si="7"/>
        <v>0</v>
      </c>
      <c r="Q66" s="43"/>
      <c r="R66" s="47">
        <f t="shared" si="2"/>
        <v>4</v>
      </c>
      <c r="S66" s="88">
        <f t="shared" si="8"/>
        <v>0</v>
      </c>
      <c r="T66" s="43"/>
      <c r="U66" s="43"/>
      <c r="V66" s="43"/>
      <c r="W66" s="47">
        <f t="shared" si="3"/>
        <v>50</v>
      </c>
      <c r="X66" s="88">
        <f t="shared" si="0"/>
        <v>0</v>
      </c>
      <c r="Y66" s="43"/>
      <c r="Z66" s="43"/>
      <c r="AA66" s="43"/>
      <c r="AB66" s="43"/>
      <c r="AC66" s="43"/>
      <c r="AD66" s="47">
        <f t="shared" si="4"/>
        <v>200</v>
      </c>
      <c r="AE66" s="88">
        <f t="shared" si="9"/>
        <v>0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7">
        <f t="shared" si="5"/>
        <v>200</v>
      </c>
      <c r="AV66" s="88">
        <f t="shared" si="10"/>
        <v>0</v>
      </c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2.75">
      <c r="A67" s="37">
        <v>59</v>
      </c>
      <c r="B67" s="39">
        <v>112</v>
      </c>
      <c r="C67" s="39" t="s">
        <v>49</v>
      </c>
      <c r="D67" s="39" t="s">
        <v>50</v>
      </c>
      <c r="E67" s="45" t="s">
        <v>51</v>
      </c>
      <c r="F67" s="42">
        <v>18.5575944448</v>
      </c>
      <c r="G67" s="42">
        <v>-72.2980138885</v>
      </c>
      <c r="H67" s="43" t="s">
        <v>80</v>
      </c>
      <c r="I67" s="44">
        <v>800</v>
      </c>
      <c r="J67" s="43">
        <f>I67/5</f>
        <v>160</v>
      </c>
      <c r="K67" s="64"/>
      <c r="L67" s="43"/>
      <c r="M67" s="43"/>
      <c r="N67" s="43"/>
      <c r="O67" s="40">
        <f t="shared" si="1"/>
        <v>12000</v>
      </c>
      <c r="P67" s="88">
        <f t="shared" si="7"/>
        <v>0</v>
      </c>
      <c r="Q67" s="43"/>
      <c r="R67" s="47">
        <f t="shared" si="2"/>
        <v>3.2</v>
      </c>
      <c r="S67" s="88">
        <f t="shared" si="8"/>
        <v>0</v>
      </c>
      <c r="T67" s="43"/>
      <c r="U67" s="43"/>
      <c r="V67" s="43"/>
      <c r="W67" s="47">
        <f t="shared" si="3"/>
        <v>40</v>
      </c>
      <c r="X67" s="88">
        <f t="shared" si="0"/>
        <v>0</v>
      </c>
      <c r="Y67" s="43"/>
      <c r="Z67" s="43"/>
      <c r="AA67" s="43"/>
      <c r="AB67" s="43"/>
      <c r="AC67" s="43"/>
      <c r="AD67" s="47">
        <f t="shared" si="4"/>
        <v>160</v>
      </c>
      <c r="AE67" s="88">
        <f t="shared" si="9"/>
        <v>0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7">
        <f t="shared" si="5"/>
        <v>160</v>
      </c>
      <c r="AV67" s="88">
        <f t="shared" si="10"/>
        <v>0</v>
      </c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2" customHeight="1">
      <c r="A68" s="37">
        <v>60</v>
      </c>
      <c r="B68" s="39">
        <v>112</v>
      </c>
      <c r="C68" s="40" t="s">
        <v>49</v>
      </c>
      <c r="D68" s="39" t="s">
        <v>50</v>
      </c>
      <c r="E68" s="45" t="s">
        <v>51</v>
      </c>
      <c r="F68" s="41">
        <v>18.558</v>
      </c>
      <c r="G68" s="41">
        <v>-72.27566666666667</v>
      </c>
      <c r="H68" s="40" t="s">
        <v>81</v>
      </c>
      <c r="I68" s="40">
        <f>J68*5</f>
        <v>16305</v>
      </c>
      <c r="J68" s="40">
        <v>3261</v>
      </c>
      <c r="K68" s="63" t="s">
        <v>353</v>
      </c>
      <c r="L68" s="40"/>
      <c r="M68" s="40"/>
      <c r="N68" s="40"/>
      <c r="O68" s="40">
        <f t="shared" si="1"/>
        <v>244575</v>
      </c>
      <c r="P68" s="88">
        <f t="shared" si="7"/>
        <v>0</v>
      </c>
      <c r="Q68" s="40"/>
      <c r="R68" s="47">
        <f t="shared" si="2"/>
        <v>65.22</v>
      </c>
      <c r="S68" s="88">
        <f t="shared" si="8"/>
        <v>0</v>
      </c>
      <c r="T68" s="40"/>
      <c r="U68" s="40"/>
      <c r="V68" s="40"/>
      <c r="W68" s="47">
        <f t="shared" si="3"/>
        <v>815.25</v>
      </c>
      <c r="X68" s="88">
        <f t="shared" si="0"/>
        <v>0</v>
      </c>
      <c r="Y68" s="40"/>
      <c r="Z68" s="40"/>
      <c r="AA68" s="40"/>
      <c r="AB68" s="40"/>
      <c r="AC68" s="40"/>
      <c r="AD68" s="47">
        <f t="shared" si="4"/>
        <v>3261</v>
      </c>
      <c r="AE68" s="88">
        <f t="shared" si="9"/>
        <v>0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7">
        <f t="shared" si="5"/>
        <v>3261</v>
      </c>
      <c r="AV68" s="88">
        <f t="shared" si="10"/>
        <v>0</v>
      </c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2.75">
      <c r="A69" s="37">
        <v>61</v>
      </c>
      <c r="B69" s="39">
        <v>112</v>
      </c>
      <c r="C69" s="39" t="s">
        <v>49</v>
      </c>
      <c r="D69" s="39" t="s">
        <v>50</v>
      </c>
      <c r="E69" s="45" t="s">
        <v>51</v>
      </c>
      <c r="F69" s="42">
        <v>18.5587749999</v>
      </c>
      <c r="G69" s="42">
        <v>-72.2975611116</v>
      </c>
      <c r="H69" s="43" t="s">
        <v>82</v>
      </c>
      <c r="I69" s="44">
        <v>500</v>
      </c>
      <c r="J69" s="43">
        <f aca="true" t="shared" si="12" ref="J69:J77">I69/5</f>
        <v>100</v>
      </c>
      <c r="K69" s="64"/>
      <c r="L69" s="43"/>
      <c r="M69" s="43"/>
      <c r="N69" s="43"/>
      <c r="O69" s="40">
        <f t="shared" si="1"/>
        <v>7500</v>
      </c>
      <c r="P69" s="88">
        <f t="shared" si="7"/>
        <v>0</v>
      </c>
      <c r="Q69" s="43"/>
      <c r="R69" s="47">
        <f t="shared" si="2"/>
        <v>2</v>
      </c>
      <c r="S69" s="88">
        <f t="shared" si="8"/>
        <v>0</v>
      </c>
      <c r="T69" s="43"/>
      <c r="U69" s="43"/>
      <c r="V69" s="43"/>
      <c r="W69" s="47">
        <f t="shared" si="3"/>
        <v>25</v>
      </c>
      <c r="X69" s="88">
        <f t="shared" si="0"/>
        <v>0</v>
      </c>
      <c r="Y69" s="43"/>
      <c r="Z69" s="43"/>
      <c r="AA69" s="43"/>
      <c r="AB69" s="43"/>
      <c r="AC69" s="43"/>
      <c r="AD69" s="47">
        <f t="shared" si="4"/>
        <v>100</v>
      </c>
      <c r="AE69" s="88">
        <f t="shared" si="9"/>
        <v>0</v>
      </c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7">
        <f t="shared" si="5"/>
        <v>100</v>
      </c>
      <c r="AV69" s="88">
        <f t="shared" si="10"/>
        <v>0</v>
      </c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2" customHeight="1">
      <c r="A70" s="37">
        <v>62</v>
      </c>
      <c r="B70" s="39">
        <v>112</v>
      </c>
      <c r="C70" s="40" t="s">
        <v>49</v>
      </c>
      <c r="D70" s="39" t="s">
        <v>50</v>
      </c>
      <c r="E70" s="45" t="s">
        <v>51</v>
      </c>
      <c r="F70" s="41">
        <v>18.55965</v>
      </c>
      <c r="G70" s="41">
        <v>-72.28426666666667</v>
      </c>
      <c r="H70" s="40" t="s">
        <v>83</v>
      </c>
      <c r="I70" s="40">
        <v>615</v>
      </c>
      <c r="J70" s="43">
        <f t="shared" si="12"/>
        <v>123</v>
      </c>
      <c r="K70" s="64"/>
      <c r="L70" s="43"/>
      <c r="M70" s="43"/>
      <c r="N70" s="43"/>
      <c r="O70" s="40">
        <f t="shared" si="1"/>
        <v>9225</v>
      </c>
      <c r="P70" s="88">
        <f t="shared" si="7"/>
        <v>0</v>
      </c>
      <c r="Q70" s="43"/>
      <c r="R70" s="47">
        <f t="shared" si="2"/>
        <v>2.46</v>
      </c>
      <c r="S70" s="88">
        <f t="shared" si="8"/>
        <v>0</v>
      </c>
      <c r="T70" s="43"/>
      <c r="U70" s="43"/>
      <c r="V70" s="43"/>
      <c r="W70" s="47">
        <f t="shared" si="3"/>
        <v>30.75</v>
      </c>
      <c r="X70" s="88">
        <f t="shared" si="0"/>
        <v>0</v>
      </c>
      <c r="Y70" s="43"/>
      <c r="Z70" s="43"/>
      <c r="AA70" s="43"/>
      <c r="AB70" s="43"/>
      <c r="AC70" s="43"/>
      <c r="AD70" s="47">
        <f t="shared" si="4"/>
        <v>123</v>
      </c>
      <c r="AE70" s="88">
        <f t="shared" si="9"/>
        <v>0</v>
      </c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7">
        <f t="shared" si="5"/>
        <v>123</v>
      </c>
      <c r="AV70" s="88">
        <f t="shared" si="10"/>
        <v>0</v>
      </c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2.75">
      <c r="A71" s="37">
        <v>63</v>
      </c>
      <c r="B71" s="39">
        <v>112</v>
      </c>
      <c r="C71" s="39" t="s">
        <v>49</v>
      </c>
      <c r="D71" s="39" t="s">
        <v>50</v>
      </c>
      <c r="E71" s="45" t="s">
        <v>51</v>
      </c>
      <c r="F71" s="42">
        <v>18.5603083335</v>
      </c>
      <c r="G71" s="42">
        <v>-72.2852666668</v>
      </c>
      <c r="H71" s="43" t="s">
        <v>84</v>
      </c>
      <c r="I71" s="44">
        <v>650</v>
      </c>
      <c r="J71" s="43">
        <f t="shared" si="12"/>
        <v>130</v>
      </c>
      <c r="K71" s="64"/>
      <c r="L71" s="43"/>
      <c r="M71" s="43"/>
      <c r="N71" s="43"/>
      <c r="O71" s="40">
        <f t="shared" si="1"/>
        <v>9750</v>
      </c>
      <c r="P71" s="88">
        <f t="shared" si="7"/>
        <v>0</v>
      </c>
      <c r="Q71" s="43"/>
      <c r="R71" s="47">
        <f t="shared" si="2"/>
        <v>2.6</v>
      </c>
      <c r="S71" s="88">
        <f t="shared" si="8"/>
        <v>0</v>
      </c>
      <c r="T71" s="43"/>
      <c r="U71" s="43"/>
      <c r="V71" s="43"/>
      <c r="W71" s="47">
        <f t="shared" si="3"/>
        <v>32.5</v>
      </c>
      <c r="X71" s="88">
        <f t="shared" si="0"/>
        <v>0</v>
      </c>
      <c r="Y71" s="43"/>
      <c r="Z71" s="43"/>
      <c r="AA71" s="43"/>
      <c r="AB71" s="43"/>
      <c r="AC71" s="43"/>
      <c r="AD71" s="47">
        <f t="shared" si="4"/>
        <v>130</v>
      </c>
      <c r="AE71" s="88">
        <f t="shared" si="9"/>
        <v>0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7">
        <f t="shared" si="5"/>
        <v>130</v>
      </c>
      <c r="AV71" s="88">
        <f t="shared" si="10"/>
        <v>0</v>
      </c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2" customHeight="1">
      <c r="A72" s="37">
        <v>64</v>
      </c>
      <c r="B72" s="39">
        <v>112</v>
      </c>
      <c r="C72" s="39" t="s">
        <v>49</v>
      </c>
      <c r="D72" s="39" t="s">
        <v>50</v>
      </c>
      <c r="E72" s="45" t="s">
        <v>51</v>
      </c>
      <c r="F72" s="42">
        <v>18.5605083332</v>
      </c>
      <c r="G72" s="42">
        <v>-72.3005472218</v>
      </c>
      <c r="H72" s="43" t="s">
        <v>85</v>
      </c>
      <c r="I72" s="44">
        <v>800</v>
      </c>
      <c r="J72" s="43">
        <f t="shared" si="12"/>
        <v>160</v>
      </c>
      <c r="K72" s="64"/>
      <c r="L72" s="43"/>
      <c r="M72" s="43"/>
      <c r="N72" s="43"/>
      <c r="O72" s="40">
        <f t="shared" si="1"/>
        <v>12000</v>
      </c>
      <c r="P72" s="88">
        <f t="shared" si="7"/>
        <v>0</v>
      </c>
      <c r="Q72" s="43"/>
      <c r="R72" s="47">
        <f t="shared" si="2"/>
        <v>3.2</v>
      </c>
      <c r="S72" s="88">
        <f t="shared" si="8"/>
        <v>0</v>
      </c>
      <c r="T72" s="43"/>
      <c r="U72" s="43"/>
      <c r="V72" s="43"/>
      <c r="W72" s="47">
        <f t="shared" si="3"/>
        <v>40</v>
      </c>
      <c r="X72" s="88">
        <f t="shared" si="0"/>
        <v>0</v>
      </c>
      <c r="Y72" s="43"/>
      <c r="Z72" s="43"/>
      <c r="AA72" s="43"/>
      <c r="AB72" s="43"/>
      <c r="AC72" s="43"/>
      <c r="AD72" s="47">
        <f t="shared" si="4"/>
        <v>160</v>
      </c>
      <c r="AE72" s="88">
        <f t="shared" si="9"/>
        <v>0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7">
        <f t="shared" si="5"/>
        <v>160</v>
      </c>
      <c r="AV72" s="88">
        <f t="shared" si="10"/>
        <v>0</v>
      </c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2.75">
      <c r="A73" s="37">
        <v>65</v>
      </c>
      <c r="B73" s="39">
        <v>112</v>
      </c>
      <c r="C73" s="39" t="s">
        <v>49</v>
      </c>
      <c r="D73" s="39" t="s">
        <v>50</v>
      </c>
      <c r="E73" s="45" t="s">
        <v>51</v>
      </c>
      <c r="F73" s="42">
        <v>18.5620256498</v>
      </c>
      <c r="G73" s="42">
        <v>-72.3343428705</v>
      </c>
      <c r="H73" s="43" t="s">
        <v>86</v>
      </c>
      <c r="I73" s="44">
        <v>2000</v>
      </c>
      <c r="J73" s="43">
        <f t="shared" si="12"/>
        <v>400</v>
      </c>
      <c r="K73" s="64"/>
      <c r="L73" s="43"/>
      <c r="M73" s="43"/>
      <c r="N73" s="43"/>
      <c r="O73" s="40">
        <f t="shared" si="1"/>
        <v>30000</v>
      </c>
      <c r="P73" s="88">
        <f t="shared" si="7"/>
        <v>0</v>
      </c>
      <c r="Q73" s="43"/>
      <c r="R73" s="47">
        <f t="shared" si="2"/>
        <v>8</v>
      </c>
      <c r="S73" s="88">
        <f t="shared" si="8"/>
        <v>0</v>
      </c>
      <c r="T73" s="43"/>
      <c r="U73" s="43"/>
      <c r="V73" s="43"/>
      <c r="W73" s="47">
        <f t="shared" si="3"/>
        <v>100</v>
      </c>
      <c r="X73" s="88">
        <f aca="true" t="shared" si="13" ref="X73:X136">V73/W73</f>
        <v>0</v>
      </c>
      <c r="Y73" s="43"/>
      <c r="Z73" s="43"/>
      <c r="AA73" s="43"/>
      <c r="AB73" s="43"/>
      <c r="AC73" s="43"/>
      <c r="AD73" s="47">
        <f t="shared" si="4"/>
        <v>400</v>
      </c>
      <c r="AE73" s="88">
        <f t="shared" si="9"/>
        <v>0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7">
        <f t="shared" si="5"/>
        <v>400</v>
      </c>
      <c r="AV73" s="88">
        <f t="shared" si="10"/>
        <v>0</v>
      </c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2" customHeight="1">
      <c r="A74" s="37">
        <v>66</v>
      </c>
      <c r="B74" s="39">
        <v>112</v>
      </c>
      <c r="C74" s="39" t="s">
        <v>49</v>
      </c>
      <c r="D74" s="39" t="s">
        <v>50</v>
      </c>
      <c r="E74" s="45" t="s">
        <v>51</v>
      </c>
      <c r="F74" s="42">
        <v>18.5631277774</v>
      </c>
      <c r="G74" s="42">
        <v>-72.3149805559</v>
      </c>
      <c r="H74" s="43" t="s">
        <v>87</v>
      </c>
      <c r="I74" s="44">
        <v>11000</v>
      </c>
      <c r="J74" s="43">
        <f t="shared" si="12"/>
        <v>2200</v>
      </c>
      <c r="K74" s="64"/>
      <c r="L74" s="43"/>
      <c r="M74" s="43"/>
      <c r="N74" s="43"/>
      <c r="O74" s="40">
        <f aca="true" t="shared" si="14" ref="O74:O137">(I74*15)</f>
        <v>165000</v>
      </c>
      <c r="P74" s="88">
        <f t="shared" si="7"/>
        <v>0</v>
      </c>
      <c r="Q74" s="43"/>
      <c r="R74" s="47">
        <f aca="true" t="shared" si="15" ref="R74:R137">(I74/250)</f>
        <v>44</v>
      </c>
      <c r="S74" s="88">
        <f t="shared" si="8"/>
        <v>0</v>
      </c>
      <c r="T74" s="43"/>
      <c r="U74" s="43"/>
      <c r="V74" s="43"/>
      <c r="W74" s="47">
        <f aca="true" t="shared" si="16" ref="W74:W137">I74/20</f>
        <v>550</v>
      </c>
      <c r="X74" s="88">
        <f t="shared" si="13"/>
        <v>0</v>
      </c>
      <c r="Y74" s="43"/>
      <c r="Z74" s="43"/>
      <c r="AA74" s="43"/>
      <c r="AB74" s="43"/>
      <c r="AC74" s="43"/>
      <c r="AD74" s="47">
        <f aca="true" t="shared" si="17" ref="AD74:AD137">J74</f>
        <v>2200</v>
      </c>
      <c r="AE74" s="88">
        <f t="shared" si="9"/>
        <v>0</v>
      </c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7">
        <f aca="true" t="shared" si="18" ref="AU74:AU137">J74</f>
        <v>2200</v>
      </c>
      <c r="AV74" s="88">
        <f t="shared" si="10"/>
        <v>0</v>
      </c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2" customHeight="1">
      <c r="A75" s="37">
        <v>67</v>
      </c>
      <c r="B75" s="39">
        <v>112</v>
      </c>
      <c r="C75" s="40" t="s">
        <v>49</v>
      </c>
      <c r="D75" s="39" t="s">
        <v>50</v>
      </c>
      <c r="E75" s="45" t="s">
        <v>51</v>
      </c>
      <c r="F75" s="41">
        <v>18.56335</v>
      </c>
      <c r="G75" s="41">
        <v>-72.28195</v>
      </c>
      <c r="H75" s="40" t="s">
        <v>88</v>
      </c>
      <c r="I75" s="40">
        <v>864</v>
      </c>
      <c r="J75" s="43">
        <f t="shared" si="12"/>
        <v>172.8</v>
      </c>
      <c r="K75" s="64"/>
      <c r="L75" s="43"/>
      <c r="M75" s="43"/>
      <c r="N75" s="43"/>
      <c r="O75" s="40">
        <f t="shared" si="14"/>
        <v>12960</v>
      </c>
      <c r="P75" s="88">
        <f t="shared" si="7"/>
        <v>0</v>
      </c>
      <c r="Q75" s="43"/>
      <c r="R75" s="47">
        <f t="shared" si="15"/>
        <v>3.456</v>
      </c>
      <c r="S75" s="88">
        <f t="shared" si="8"/>
        <v>0</v>
      </c>
      <c r="T75" s="43"/>
      <c r="U75" s="43"/>
      <c r="V75" s="43"/>
      <c r="W75" s="47">
        <f t="shared" si="16"/>
        <v>43.2</v>
      </c>
      <c r="X75" s="88">
        <f t="shared" si="13"/>
        <v>0</v>
      </c>
      <c r="Y75" s="43"/>
      <c r="Z75" s="43"/>
      <c r="AA75" s="43"/>
      <c r="AB75" s="43"/>
      <c r="AC75" s="43"/>
      <c r="AD75" s="47">
        <f t="shared" si="17"/>
        <v>172.8</v>
      </c>
      <c r="AE75" s="88">
        <f t="shared" si="9"/>
        <v>0</v>
      </c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7">
        <f t="shared" si="18"/>
        <v>172.8</v>
      </c>
      <c r="AV75" s="88">
        <f t="shared" si="10"/>
        <v>0</v>
      </c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22.5">
      <c r="A76" s="37">
        <v>68</v>
      </c>
      <c r="B76" s="39">
        <v>112</v>
      </c>
      <c r="C76" s="39" t="s">
        <v>49</v>
      </c>
      <c r="D76" s="39" t="s">
        <v>50</v>
      </c>
      <c r="E76" s="45" t="s">
        <v>51</v>
      </c>
      <c r="F76" s="42">
        <v>18.5640083332</v>
      </c>
      <c r="G76" s="42">
        <v>-72.2873833331</v>
      </c>
      <c r="H76" s="43" t="s">
        <v>89</v>
      </c>
      <c r="I76" s="44">
        <v>1000</v>
      </c>
      <c r="J76" s="43">
        <f t="shared" si="12"/>
        <v>200</v>
      </c>
      <c r="K76" s="64"/>
      <c r="L76" s="43"/>
      <c r="M76" s="43"/>
      <c r="N76" s="43"/>
      <c r="O76" s="40">
        <f t="shared" si="14"/>
        <v>15000</v>
      </c>
      <c r="P76" s="88">
        <f aca="true" t="shared" si="19" ref="P76:P139">N76/O76</f>
        <v>0</v>
      </c>
      <c r="Q76" s="43"/>
      <c r="R76" s="47">
        <f t="shared" si="15"/>
        <v>4</v>
      </c>
      <c r="S76" s="88">
        <f aca="true" t="shared" si="20" ref="S76:S139">Q76/R76</f>
        <v>0</v>
      </c>
      <c r="T76" s="43"/>
      <c r="U76" s="43"/>
      <c r="V76" s="43"/>
      <c r="W76" s="47">
        <f t="shared" si="16"/>
        <v>50</v>
      </c>
      <c r="X76" s="88">
        <f t="shared" si="13"/>
        <v>0</v>
      </c>
      <c r="Y76" s="43"/>
      <c r="Z76" s="43"/>
      <c r="AA76" s="43"/>
      <c r="AB76" s="43"/>
      <c r="AC76" s="43"/>
      <c r="AD76" s="47">
        <f t="shared" si="17"/>
        <v>200</v>
      </c>
      <c r="AE76" s="88">
        <f aca="true" t="shared" si="21" ref="AE76:AE139">((AA76)+(AB76*2)+(AC76/2))/AD76</f>
        <v>0</v>
      </c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7">
        <f t="shared" si="18"/>
        <v>200</v>
      </c>
      <c r="AV76" s="88">
        <f aca="true" t="shared" si="22" ref="AV76:AV139">((AM76/AU76)+(AN76/AU76)+(AO76/AU76)+(AP76/AU76)+(AQ76/AU76)+(AR76/AU76)+(AS76/AU76))/7</f>
        <v>0</v>
      </c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2" customHeight="1">
      <c r="A77" s="37">
        <v>69</v>
      </c>
      <c r="B77" s="39">
        <v>112</v>
      </c>
      <c r="C77" s="39" t="s">
        <v>49</v>
      </c>
      <c r="D77" s="39" t="s">
        <v>50</v>
      </c>
      <c r="E77" s="45" t="s">
        <v>51</v>
      </c>
      <c r="F77" s="42">
        <v>18.5664777777</v>
      </c>
      <c r="G77" s="42">
        <v>-72.3256527778</v>
      </c>
      <c r="H77" s="43" t="s">
        <v>90</v>
      </c>
      <c r="I77" s="44">
        <v>300</v>
      </c>
      <c r="J77" s="43">
        <f t="shared" si="12"/>
        <v>60</v>
      </c>
      <c r="K77" s="64"/>
      <c r="L77" s="43"/>
      <c r="M77" s="43"/>
      <c r="N77" s="43"/>
      <c r="O77" s="40">
        <f t="shared" si="14"/>
        <v>4500</v>
      </c>
      <c r="P77" s="88">
        <f t="shared" si="19"/>
        <v>0</v>
      </c>
      <c r="Q77" s="43"/>
      <c r="R77" s="47">
        <f t="shared" si="15"/>
        <v>1.2</v>
      </c>
      <c r="S77" s="88">
        <f t="shared" si="20"/>
        <v>0</v>
      </c>
      <c r="T77" s="43"/>
      <c r="U77" s="43"/>
      <c r="V77" s="43"/>
      <c r="W77" s="47">
        <f t="shared" si="16"/>
        <v>15</v>
      </c>
      <c r="X77" s="88">
        <f t="shared" si="13"/>
        <v>0</v>
      </c>
      <c r="Y77" s="43"/>
      <c r="Z77" s="43"/>
      <c r="AA77" s="43"/>
      <c r="AB77" s="43"/>
      <c r="AC77" s="43"/>
      <c r="AD77" s="47">
        <f t="shared" si="17"/>
        <v>60</v>
      </c>
      <c r="AE77" s="88">
        <f t="shared" si="21"/>
        <v>0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7">
        <f t="shared" si="18"/>
        <v>60</v>
      </c>
      <c r="AV77" s="88">
        <f t="shared" si="22"/>
        <v>0</v>
      </c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2" customHeight="1">
      <c r="A78" s="37">
        <v>70</v>
      </c>
      <c r="B78" s="39">
        <v>112</v>
      </c>
      <c r="C78" s="40" t="s">
        <v>49</v>
      </c>
      <c r="D78" s="39" t="s">
        <v>50</v>
      </c>
      <c r="E78" s="45" t="s">
        <v>51</v>
      </c>
      <c r="F78" s="41">
        <v>18.593868</v>
      </c>
      <c r="G78" s="41">
        <v>-72.332756</v>
      </c>
      <c r="H78" s="40" t="s">
        <v>91</v>
      </c>
      <c r="I78" s="40">
        <v>4500</v>
      </c>
      <c r="J78" s="43">
        <v>1000</v>
      </c>
      <c r="K78" s="64" t="s">
        <v>378</v>
      </c>
      <c r="L78" s="43" t="s">
        <v>379</v>
      </c>
      <c r="M78" s="43"/>
      <c r="N78" s="43"/>
      <c r="O78" s="40">
        <f t="shared" si="14"/>
        <v>67500</v>
      </c>
      <c r="P78" s="88">
        <f t="shared" si="19"/>
        <v>0</v>
      </c>
      <c r="Q78" s="43"/>
      <c r="R78" s="47">
        <f t="shared" si="15"/>
        <v>18</v>
      </c>
      <c r="S78" s="88">
        <f t="shared" si="20"/>
        <v>0</v>
      </c>
      <c r="T78" s="43" t="s">
        <v>380</v>
      </c>
      <c r="U78" s="43"/>
      <c r="V78" s="43"/>
      <c r="W78" s="47">
        <f t="shared" si="16"/>
        <v>225</v>
      </c>
      <c r="X78" s="88">
        <f t="shared" si="13"/>
        <v>0</v>
      </c>
      <c r="Y78" s="43"/>
      <c r="Z78" s="43"/>
      <c r="AA78" s="43"/>
      <c r="AB78" s="43"/>
      <c r="AC78" s="43"/>
      <c r="AD78" s="47">
        <f t="shared" si="17"/>
        <v>1000</v>
      </c>
      <c r="AE78" s="88">
        <f t="shared" si="21"/>
        <v>0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7">
        <f t="shared" si="18"/>
        <v>1000</v>
      </c>
      <c r="AV78" s="88">
        <f t="shared" si="22"/>
        <v>0</v>
      </c>
      <c r="AW78" s="43" t="s">
        <v>381</v>
      </c>
      <c r="AX78" s="43"/>
      <c r="AY78" s="43"/>
      <c r="AZ78" s="43"/>
      <c r="BA78" s="43"/>
      <c r="BB78" s="43"/>
      <c r="BC78" s="43"/>
      <c r="BD78" s="43"/>
      <c r="BE78" s="43"/>
    </row>
    <row r="79" spans="1:57" ht="12.75">
      <c r="A79" s="37">
        <v>71</v>
      </c>
      <c r="B79" s="39">
        <v>112</v>
      </c>
      <c r="C79" s="39" t="s">
        <v>49</v>
      </c>
      <c r="D79" s="39" t="s">
        <v>50</v>
      </c>
      <c r="E79" s="45" t="s">
        <v>51</v>
      </c>
      <c r="F79" s="41"/>
      <c r="G79" s="46"/>
      <c r="H79" s="39" t="s">
        <v>92</v>
      </c>
      <c r="I79" s="47">
        <v>400</v>
      </c>
      <c r="J79" s="43">
        <f>I79/6</f>
        <v>66.66666666666667</v>
      </c>
      <c r="K79" s="64" t="s">
        <v>357</v>
      </c>
      <c r="L79" s="43"/>
      <c r="M79" s="43"/>
      <c r="N79" s="43"/>
      <c r="O79" s="40">
        <f t="shared" si="14"/>
        <v>6000</v>
      </c>
      <c r="P79" s="88">
        <f t="shared" si="19"/>
        <v>0</v>
      </c>
      <c r="Q79" s="43"/>
      <c r="R79" s="47">
        <f t="shared" si="15"/>
        <v>1.6</v>
      </c>
      <c r="S79" s="88">
        <f t="shared" si="20"/>
        <v>0</v>
      </c>
      <c r="T79" s="43"/>
      <c r="U79" s="43"/>
      <c r="V79" s="43"/>
      <c r="W79" s="47">
        <f t="shared" si="16"/>
        <v>20</v>
      </c>
      <c r="X79" s="88">
        <f t="shared" si="13"/>
        <v>0</v>
      </c>
      <c r="Y79" s="43"/>
      <c r="Z79" s="43"/>
      <c r="AA79" s="43"/>
      <c r="AB79" s="43"/>
      <c r="AC79" s="43"/>
      <c r="AD79" s="47">
        <f t="shared" si="17"/>
        <v>66.66666666666667</v>
      </c>
      <c r="AE79" s="88">
        <f t="shared" si="21"/>
        <v>0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7">
        <f t="shared" si="18"/>
        <v>66.66666666666667</v>
      </c>
      <c r="AV79" s="88">
        <f t="shared" si="22"/>
        <v>0</v>
      </c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2" customHeight="1">
      <c r="A80" s="37">
        <v>72</v>
      </c>
      <c r="B80" s="39">
        <v>112</v>
      </c>
      <c r="C80" s="48" t="s">
        <v>49</v>
      </c>
      <c r="D80" s="39" t="s">
        <v>50</v>
      </c>
      <c r="E80" s="45" t="s">
        <v>51</v>
      </c>
      <c r="F80" s="41"/>
      <c r="G80" s="46"/>
      <c r="H80" s="39" t="s">
        <v>94</v>
      </c>
      <c r="I80" s="47">
        <v>410</v>
      </c>
      <c r="J80" s="43">
        <f>I80/6</f>
        <v>68.33333333333333</v>
      </c>
      <c r="K80" s="64"/>
      <c r="L80" s="43"/>
      <c r="M80" s="43"/>
      <c r="N80" s="43"/>
      <c r="O80" s="40">
        <f t="shared" si="14"/>
        <v>6150</v>
      </c>
      <c r="P80" s="88">
        <f t="shared" si="19"/>
        <v>0</v>
      </c>
      <c r="Q80" s="43"/>
      <c r="R80" s="47">
        <f t="shared" si="15"/>
        <v>1.64</v>
      </c>
      <c r="S80" s="88">
        <f t="shared" si="20"/>
        <v>0</v>
      </c>
      <c r="T80" s="43"/>
      <c r="U80" s="43"/>
      <c r="V80" s="43"/>
      <c r="W80" s="47">
        <f t="shared" si="16"/>
        <v>20.5</v>
      </c>
      <c r="X80" s="88">
        <f t="shared" si="13"/>
        <v>0</v>
      </c>
      <c r="Y80" s="43"/>
      <c r="Z80" s="43"/>
      <c r="AA80" s="43"/>
      <c r="AB80" s="43"/>
      <c r="AC80" s="43"/>
      <c r="AD80" s="47">
        <f t="shared" si="17"/>
        <v>68.33333333333333</v>
      </c>
      <c r="AE80" s="88">
        <f t="shared" si="21"/>
        <v>0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7">
        <f t="shared" si="18"/>
        <v>68.33333333333333</v>
      </c>
      <c r="AV80" s="88">
        <f t="shared" si="22"/>
        <v>0</v>
      </c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2" customHeight="1">
      <c r="A81" s="37">
        <v>73</v>
      </c>
      <c r="B81" s="39">
        <v>112</v>
      </c>
      <c r="C81" s="39" t="s">
        <v>49</v>
      </c>
      <c r="D81" s="39" t="s">
        <v>50</v>
      </c>
      <c r="E81" s="45" t="s">
        <v>51</v>
      </c>
      <c r="F81" s="41"/>
      <c r="G81" s="46"/>
      <c r="H81" s="39" t="s">
        <v>93</v>
      </c>
      <c r="I81" s="47">
        <v>1265</v>
      </c>
      <c r="J81" s="43">
        <f>I81/6</f>
        <v>210.83333333333334</v>
      </c>
      <c r="K81" s="64" t="s">
        <v>357</v>
      </c>
      <c r="L81" s="43"/>
      <c r="M81" s="43"/>
      <c r="N81" s="43"/>
      <c r="O81" s="40">
        <f t="shared" si="14"/>
        <v>18975</v>
      </c>
      <c r="P81" s="88">
        <f t="shared" si="19"/>
        <v>0</v>
      </c>
      <c r="Q81" s="43"/>
      <c r="R81" s="47">
        <f t="shared" si="15"/>
        <v>5.06</v>
      </c>
      <c r="S81" s="88">
        <f t="shared" si="20"/>
        <v>0</v>
      </c>
      <c r="T81" s="43"/>
      <c r="U81" s="43"/>
      <c r="V81" s="43"/>
      <c r="W81" s="47">
        <f t="shared" si="16"/>
        <v>63.25</v>
      </c>
      <c r="X81" s="88">
        <f t="shared" si="13"/>
        <v>0</v>
      </c>
      <c r="Y81" s="43"/>
      <c r="Z81" s="43"/>
      <c r="AA81" s="43"/>
      <c r="AB81" s="43"/>
      <c r="AC81" s="43"/>
      <c r="AD81" s="47">
        <f t="shared" si="17"/>
        <v>210.83333333333334</v>
      </c>
      <c r="AE81" s="88">
        <f t="shared" si="21"/>
        <v>0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7">
        <f t="shared" si="18"/>
        <v>210.83333333333334</v>
      </c>
      <c r="AV81" s="88">
        <f t="shared" si="22"/>
        <v>0</v>
      </c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2" customHeight="1">
      <c r="A82" s="37">
        <v>74</v>
      </c>
      <c r="B82" s="39">
        <v>112</v>
      </c>
      <c r="C82" s="40" t="s">
        <v>49</v>
      </c>
      <c r="D82" s="39" t="s">
        <v>50</v>
      </c>
      <c r="E82" s="45" t="s">
        <v>51</v>
      </c>
      <c r="F82" s="41"/>
      <c r="G82" s="41"/>
      <c r="H82" s="40" t="s">
        <v>95</v>
      </c>
      <c r="I82" s="40">
        <v>4000</v>
      </c>
      <c r="J82" s="40">
        <f>I82/5</f>
        <v>800</v>
      </c>
      <c r="K82" s="63"/>
      <c r="L82" s="40"/>
      <c r="M82" s="40"/>
      <c r="N82" s="40"/>
      <c r="O82" s="40">
        <f t="shared" si="14"/>
        <v>60000</v>
      </c>
      <c r="P82" s="88">
        <f t="shared" si="19"/>
        <v>0</v>
      </c>
      <c r="Q82" s="40"/>
      <c r="R82" s="47">
        <f t="shared" si="15"/>
        <v>16</v>
      </c>
      <c r="S82" s="88">
        <f t="shared" si="20"/>
        <v>0</v>
      </c>
      <c r="T82" s="40"/>
      <c r="U82" s="40"/>
      <c r="V82" s="40"/>
      <c r="W82" s="47">
        <f t="shared" si="16"/>
        <v>200</v>
      </c>
      <c r="X82" s="88">
        <f t="shared" si="13"/>
        <v>0</v>
      </c>
      <c r="Y82" s="40"/>
      <c r="Z82" s="40"/>
      <c r="AA82" s="40"/>
      <c r="AB82" s="40"/>
      <c r="AC82" s="40"/>
      <c r="AD82" s="47">
        <f t="shared" si="17"/>
        <v>800</v>
      </c>
      <c r="AE82" s="88">
        <f t="shared" si="21"/>
        <v>0</v>
      </c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7">
        <f t="shared" si="18"/>
        <v>800</v>
      </c>
      <c r="AV82" s="88">
        <f t="shared" si="22"/>
        <v>0</v>
      </c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2" customHeight="1">
      <c r="A83" s="37">
        <v>75</v>
      </c>
      <c r="B83" s="39">
        <v>112</v>
      </c>
      <c r="C83" s="39" t="s">
        <v>49</v>
      </c>
      <c r="D83" s="39" t="s">
        <v>50</v>
      </c>
      <c r="E83" s="45" t="s">
        <v>51</v>
      </c>
      <c r="F83" s="41"/>
      <c r="G83" s="41"/>
      <c r="H83" s="40" t="s">
        <v>96</v>
      </c>
      <c r="I83" s="40">
        <v>15000</v>
      </c>
      <c r="J83" s="40">
        <f>I83/5</f>
        <v>3000</v>
      </c>
      <c r="K83" s="63" t="s">
        <v>354</v>
      </c>
      <c r="L83" s="40"/>
      <c r="M83" s="40"/>
      <c r="N83" s="40"/>
      <c r="O83" s="40">
        <f t="shared" si="14"/>
        <v>225000</v>
      </c>
      <c r="P83" s="88">
        <f t="shared" si="19"/>
        <v>0</v>
      </c>
      <c r="Q83" s="40"/>
      <c r="R83" s="47">
        <f t="shared" si="15"/>
        <v>60</v>
      </c>
      <c r="S83" s="88">
        <f t="shared" si="20"/>
        <v>0</v>
      </c>
      <c r="T83" s="40"/>
      <c r="U83" s="40"/>
      <c r="V83" s="40"/>
      <c r="W83" s="47">
        <f t="shared" si="16"/>
        <v>750</v>
      </c>
      <c r="X83" s="88">
        <f t="shared" si="13"/>
        <v>0</v>
      </c>
      <c r="Y83" s="40"/>
      <c r="Z83" s="40"/>
      <c r="AA83" s="40"/>
      <c r="AB83" s="40"/>
      <c r="AC83" s="40"/>
      <c r="AD83" s="47">
        <f t="shared" si="17"/>
        <v>3000</v>
      </c>
      <c r="AE83" s="88">
        <f t="shared" si="21"/>
        <v>0</v>
      </c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7">
        <f t="shared" si="18"/>
        <v>3000</v>
      </c>
      <c r="AV83" s="88">
        <f t="shared" si="22"/>
        <v>0</v>
      </c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2" customHeight="1">
      <c r="A84" s="37">
        <v>76</v>
      </c>
      <c r="B84" s="39">
        <v>112</v>
      </c>
      <c r="C84" s="40" t="s">
        <v>49</v>
      </c>
      <c r="D84" s="39" t="s">
        <v>50</v>
      </c>
      <c r="E84" s="39" t="s">
        <v>51</v>
      </c>
      <c r="F84" s="41"/>
      <c r="G84" s="41"/>
      <c r="H84" s="39" t="s">
        <v>97</v>
      </c>
      <c r="I84" s="40">
        <v>1261</v>
      </c>
      <c r="J84" s="40">
        <v>237</v>
      </c>
      <c r="K84" s="63"/>
      <c r="L84" s="40"/>
      <c r="M84" s="40"/>
      <c r="N84" s="40"/>
      <c r="O84" s="40">
        <f t="shared" si="14"/>
        <v>18915</v>
      </c>
      <c r="P84" s="88">
        <f t="shared" si="19"/>
        <v>0</v>
      </c>
      <c r="Q84" s="40"/>
      <c r="R84" s="47">
        <f t="shared" si="15"/>
        <v>5.044</v>
      </c>
      <c r="S84" s="88">
        <f t="shared" si="20"/>
        <v>0</v>
      </c>
      <c r="T84" s="40"/>
      <c r="U84" s="40"/>
      <c r="V84" s="40"/>
      <c r="W84" s="47">
        <f t="shared" si="16"/>
        <v>63.05</v>
      </c>
      <c r="X84" s="88">
        <f t="shared" si="13"/>
        <v>0</v>
      </c>
      <c r="Y84" s="40"/>
      <c r="Z84" s="40"/>
      <c r="AA84" s="40"/>
      <c r="AB84" s="40"/>
      <c r="AC84" s="40"/>
      <c r="AD84" s="47">
        <f t="shared" si="17"/>
        <v>237</v>
      </c>
      <c r="AE84" s="88">
        <f t="shared" si="21"/>
        <v>0</v>
      </c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7">
        <f t="shared" si="18"/>
        <v>237</v>
      </c>
      <c r="AV84" s="88">
        <f t="shared" si="22"/>
        <v>0</v>
      </c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2" customHeight="1">
      <c r="A85" s="37">
        <v>77</v>
      </c>
      <c r="B85" s="39">
        <v>112</v>
      </c>
      <c r="C85" s="40" t="s">
        <v>49</v>
      </c>
      <c r="D85" s="39" t="s">
        <v>50</v>
      </c>
      <c r="E85" s="39" t="s">
        <v>51</v>
      </c>
      <c r="F85" s="41"/>
      <c r="G85" s="41"/>
      <c r="H85" s="39" t="s">
        <v>98</v>
      </c>
      <c r="I85" s="40">
        <f aca="true" t="shared" si="23" ref="I85:I93">J85*5</f>
        <v>4165</v>
      </c>
      <c r="J85" s="40">
        <v>833</v>
      </c>
      <c r="K85" s="63"/>
      <c r="L85" s="40"/>
      <c r="M85" s="40"/>
      <c r="N85" s="40"/>
      <c r="O85" s="40">
        <f t="shared" si="14"/>
        <v>62475</v>
      </c>
      <c r="P85" s="88">
        <f t="shared" si="19"/>
        <v>0</v>
      </c>
      <c r="Q85" s="40"/>
      <c r="R85" s="47">
        <f t="shared" si="15"/>
        <v>16.66</v>
      </c>
      <c r="S85" s="88">
        <f t="shared" si="20"/>
        <v>0</v>
      </c>
      <c r="T85" s="40"/>
      <c r="U85" s="40"/>
      <c r="V85" s="40"/>
      <c r="W85" s="47">
        <f t="shared" si="16"/>
        <v>208.25</v>
      </c>
      <c r="X85" s="88">
        <f t="shared" si="13"/>
        <v>0</v>
      </c>
      <c r="Y85" s="40"/>
      <c r="Z85" s="40"/>
      <c r="AA85" s="40"/>
      <c r="AB85" s="40"/>
      <c r="AC85" s="40"/>
      <c r="AD85" s="47">
        <f t="shared" si="17"/>
        <v>833</v>
      </c>
      <c r="AE85" s="88">
        <f t="shared" si="21"/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7">
        <f t="shared" si="18"/>
        <v>833</v>
      </c>
      <c r="AV85" s="88">
        <f t="shared" si="22"/>
        <v>0</v>
      </c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2" customHeight="1">
      <c r="A86" s="37">
        <v>78</v>
      </c>
      <c r="B86" s="39">
        <v>112</v>
      </c>
      <c r="C86" s="40" t="s">
        <v>49</v>
      </c>
      <c r="D86" s="39" t="s">
        <v>50</v>
      </c>
      <c r="E86" s="39" t="s">
        <v>51</v>
      </c>
      <c r="F86" s="41"/>
      <c r="G86" s="41"/>
      <c r="H86" s="39" t="s">
        <v>99</v>
      </c>
      <c r="I86" s="40">
        <f t="shared" si="23"/>
        <v>2500</v>
      </c>
      <c r="J86" s="40">
        <v>500</v>
      </c>
      <c r="K86" s="63"/>
      <c r="L86" s="40"/>
      <c r="M86" s="40"/>
      <c r="N86" s="40"/>
      <c r="O86" s="40">
        <f t="shared" si="14"/>
        <v>37500</v>
      </c>
      <c r="P86" s="88">
        <f t="shared" si="19"/>
        <v>0</v>
      </c>
      <c r="Q86" s="40"/>
      <c r="R86" s="47">
        <f t="shared" si="15"/>
        <v>10</v>
      </c>
      <c r="S86" s="88">
        <f t="shared" si="20"/>
        <v>0</v>
      </c>
      <c r="T86" s="40"/>
      <c r="U86" s="40"/>
      <c r="V86" s="40"/>
      <c r="W86" s="47">
        <f t="shared" si="16"/>
        <v>125</v>
      </c>
      <c r="X86" s="88">
        <f t="shared" si="13"/>
        <v>0</v>
      </c>
      <c r="Y86" s="40"/>
      <c r="Z86" s="40"/>
      <c r="AA86" s="40"/>
      <c r="AB86" s="40"/>
      <c r="AC86" s="40"/>
      <c r="AD86" s="47">
        <f t="shared" si="17"/>
        <v>500</v>
      </c>
      <c r="AE86" s="88">
        <f t="shared" si="21"/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7">
        <f t="shared" si="18"/>
        <v>500</v>
      </c>
      <c r="AV86" s="88">
        <f t="shared" si="22"/>
        <v>0</v>
      </c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2" customHeight="1">
      <c r="A87" s="37">
        <v>79</v>
      </c>
      <c r="B87" s="39">
        <v>112</v>
      </c>
      <c r="C87" s="40" t="s">
        <v>49</v>
      </c>
      <c r="D87" s="39" t="s">
        <v>50</v>
      </c>
      <c r="E87" s="39" t="s">
        <v>51</v>
      </c>
      <c r="F87" s="41"/>
      <c r="G87" s="41"/>
      <c r="H87" s="39" t="s">
        <v>100</v>
      </c>
      <c r="I87" s="40">
        <f t="shared" si="23"/>
        <v>1250</v>
      </c>
      <c r="J87" s="40">
        <v>250</v>
      </c>
      <c r="K87" s="63"/>
      <c r="L87" s="40"/>
      <c r="M87" s="40"/>
      <c r="N87" s="40"/>
      <c r="O87" s="40">
        <f t="shared" si="14"/>
        <v>18750</v>
      </c>
      <c r="P87" s="88">
        <f t="shared" si="19"/>
        <v>0</v>
      </c>
      <c r="Q87" s="40"/>
      <c r="R87" s="47">
        <f t="shared" si="15"/>
        <v>5</v>
      </c>
      <c r="S87" s="88">
        <f t="shared" si="20"/>
        <v>0</v>
      </c>
      <c r="T87" s="40"/>
      <c r="U87" s="40"/>
      <c r="V87" s="40"/>
      <c r="W87" s="47">
        <f t="shared" si="16"/>
        <v>62.5</v>
      </c>
      <c r="X87" s="88">
        <f t="shared" si="13"/>
        <v>0</v>
      </c>
      <c r="Y87" s="40"/>
      <c r="Z87" s="40"/>
      <c r="AA87" s="40"/>
      <c r="AB87" s="40"/>
      <c r="AC87" s="40"/>
      <c r="AD87" s="47">
        <f t="shared" si="17"/>
        <v>250</v>
      </c>
      <c r="AE87" s="88">
        <f t="shared" si="21"/>
        <v>0</v>
      </c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7">
        <f t="shared" si="18"/>
        <v>250</v>
      </c>
      <c r="AV87" s="88">
        <f t="shared" si="22"/>
        <v>0</v>
      </c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2" customHeight="1">
      <c r="A88" s="37">
        <v>80</v>
      </c>
      <c r="B88" s="39">
        <v>112</v>
      </c>
      <c r="C88" s="40" t="s">
        <v>49</v>
      </c>
      <c r="D88" s="39" t="s">
        <v>50</v>
      </c>
      <c r="E88" s="39" t="s">
        <v>51</v>
      </c>
      <c r="F88" s="41"/>
      <c r="G88" s="41"/>
      <c r="H88" s="39" t="s">
        <v>101</v>
      </c>
      <c r="I88" s="40">
        <f t="shared" si="23"/>
        <v>835</v>
      </c>
      <c r="J88" s="40">
        <v>167</v>
      </c>
      <c r="K88" s="63"/>
      <c r="L88" s="40"/>
      <c r="M88" s="40"/>
      <c r="N88" s="40"/>
      <c r="O88" s="40">
        <f t="shared" si="14"/>
        <v>12525</v>
      </c>
      <c r="P88" s="88">
        <f t="shared" si="19"/>
        <v>0</v>
      </c>
      <c r="Q88" s="40"/>
      <c r="R88" s="47">
        <f t="shared" si="15"/>
        <v>3.34</v>
      </c>
      <c r="S88" s="88">
        <f t="shared" si="20"/>
        <v>0</v>
      </c>
      <c r="T88" s="40"/>
      <c r="U88" s="40"/>
      <c r="V88" s="40"/>
      <c r="W88" s="47">
        <f t="shared" si="16"/>
        <v>41.75</v>
      </c>
      <c r="X88" s="88">
        <f t="shared" si="13"/>
        <v>0</v>
      </c>
      <c r="Y88" s="40"/>
      <c r="Z88" s="40"/>
      <c r="AA88" s="40"/>
      <c r="AB88" s="40"/>
      <c r="AC88" s="40"/>
      <c r="AD88" s="47">
        <f t="shared" si="17"/>
        <v>167</v>
      </c>
      <c r="AE88" s="88">
        <f t="shared" si="21"/>
        <v>0</v>
      </c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7">
        <f t="shared" si="18"/>
        <v>167</v>
      </c>
      <c r="AV88" s="88">
        <f t="shared" si="22"/>
        <v>0</v>
      </c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2.75">
      <c r="A89" s="37">
        <v>81</v>
      </c>
      <c r="B89" s="39">
        <v>112</v>
      </c>
      <c r="C89" s="40" t="s">
        <v>49</v>
      </c>
      <c r="D89" s="39" t="s">
        <v>50</v>
      </c>
      <c r="E89" s="39" t="s">
        <v>51</v>
      </c>
      <c r="F89" s="41"/>
      <c r="G89" s="41"/>
      <c r="H89" s="39" t="s">
        <v>102</v>
      </c>
      <c r="I89" s="40">
        <f t="shared" si="23"/>
        <v>415</v>
      </c>
      <c r="J89" s="40">
        <v>83</v>
      </c>
      <c r="K89" s="63"/>
      <c r="L89" s="40"/>
      <c r="M89" s="40"/>
      <c r="N89" s="40"/>
      <c r="O89" s="40">
        <f t="shared" si="14"/>
        <v>6225</v>
      </c>
      <c r="P89" s="88">
        <f t="shared" si="19"/>
        <v>0</v>
      </c>
      <c r="Q89" s="40"/>
      <c r="R89" s="47">
        <f t="shared" si="15"/>
        <v>1.66</v>
      </c>
      <c r="S89" s="88">
        <f t="shared" si="20"/>
        <v>0</v>
      </c>
      <c r="T89" s="40"/>
      <c r="U89" s="40"/>
      <c r="V89" s="40"/>
      <c r="W89" s="47">
        <f t="shared" si="16"/>
        <v>20.75</v>
      </c>
      <c r="X89" s="88">
        <f t="shared" si="13"/>
        <v>0</v>
      </c>
      <c r="Y89" s="40"/>
      <c r="Z89" s="40"/>
      <c r="AA89" s="40"/>
      <c r="AB89" s="40"/>
      <c r="AC89" s="40"/>
      <c r="AD89" s="47">
        <f t="shared" si="17"/>
        <v>83</v>
      </c>
      <c r="AE89" s="88">
        <f t="shared" si="21"/>
        <v>0</v>
      </c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7">
        <f t="shared" si="18"/>
        <v>83</v>
      </c>
      <c r="AV89" s="88">
        <f t="shared" si="22"/>
        <v>0</v>
      </c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2" customHeight="1">
      <c r="A90" s="37">
        <v>82</v>
      </c>
      <c r="B90" s="39">
        <v>112</v>
      </c>
      <c r="C90" s="40" t="s">
        <v>49</v>
      </c>
      <c r="D90" s="39" t="s">
        <v>50</v>
      </c>
      <c r="E90" s="39" t="s">
        <v>51</v>
      </c>
      <c r="F90" s="41"/>
      <c r="G90" s="41"/>
      <c r="H90" s="39" t="s">
        <v>103</v>
      </c>
      <c r="I90" s="40">
        <f t="shared" si="23"/>
        <v>415</v>
      </c>
      <c r="J90" s="40">
        <v>83</v>
      </c>
      <c r="K90" s="63"/>
      <c r="L90" s="40"/>
      <c r="M90" s="40"/>
      <c r="N90" s="40"/>
      <c r="O90" s="40">
        <f t="shared" si="14"/>
        <v>6225</v>
      </c>
      <c r="P90" s="88">
        <f t="shared" si="19"/>
        <v>0</v>
      </c>
      <c r="Q90" s="40"/>
      <c r="R90" s="47">
        <f t="shared" si="15"/>
        <v>1.66</v>
      </c>
      <c r="S90" s="88">
        <f t="shared" si="20"/>
        <v>0</v>
      </c>
      <c r="T90" s="40"/>
      <c r="U90" s="40"/>
      <c r="V90" s="40"/>
      <c r="W90" s="47">
        <f t="shared" si="16"/>
        <v>20.75</v>
      </c>
      <c r="X90" s="88">
        <f t="shared" si="13"/>
        <v>0</v>
      </c>
      <c r="Y90" s="40"/>
      <c r="Z90" s="40"/>
      <c r="AA90" s="40"/>
      <c r="AB90" s="40"/>
      <c r="AC90" s="40"/>
      <c r="AD90" s="47">
        <f t="shared" si="17"/>
        <v>83</v>
      </c>
      <c r="AE90" s="88">
        <f t="shared" si="21"/>
        <v>0</v>
      </c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7">
        <f t="shared" si="18"/>
        <v>83</v>
      </c>
      <c r="AV90" s="88">
        <f t="shared" si="22"/>
        <v>0</v>
      </c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2" customHeight="1">
      <c r="A91" s="37">
        <v>83</v>
      </c>
      <c r="B91" s="39">
        <v>112</v>
      </c>
      <c r="C91" s="40" t="s">
        <v>49</v>
      </c>
      <c r="D91" s="39" t="s">
        <v>50</v>
      </c>
      <c r="E91" s="39" t="s">
        <v>51</v>
      </c>
      <c r="F91" s="41"/>
      <c r="G91" s="41"/>
      <c r="H91" s="39" t="s">
        <v>104</v>
      </c>
      <c r="I91" s="40">
        <f t="shared" si="23"/>
        <v>290</v>
      </c>
      <c r="J91" s="40">
        <v>58</v>
      </c>
      <c r="K91" s="63"/>
      <c r="L91" s="40"/>
      <c r="M91" s="40"/>
      <c r="N91" s="40"/>
      <c r="O91" s="40">
        <f t="shared" si="14"/>
        <v>4350</v>
      </c>
      <c r="P91" s="88">
        <f t="shared" si="19"/>
        <v>0</v>
      </c>
      <c r="Q91" s="40"/>
      <c r="R91" s="47">
        <f t="shared" si="15"/>
        <v>1.16</v>
      </c>
      <c r="S91" s="88">
        <f t="shared" si="20"/>
        <v>0</v>
      </c>
      <c r="T91" s="40"/>
      <c r="U91" s="40"/>
      <c r="V91" s="40"/>
      <c r="W91" s="47">
        <f t="shared" si="16"/>
        <v>14.5</v>
      </c>
      <c r="X91" s="88">
        <f t="shared" si="13"/>
        <v>0</v>
      </c>
      <c r="Y91" s="40"/>
      <c r="Z91" s="40"/>
      <c r="AA91" s="40"/>
      <c r="AB91" s="40"/>
      <c r="AC91" s="40"/>
      <c r="AD91" s="47">
        <f t="shared" si="17"/>
        <v>58</v>
      </c>
      <c r="AE91" s="88">
        <f t="shared" si="21"/>
        <v>0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7">
        <f t="shared" si="18"/>
        <v>58</v>
      </c>
      <c r="AV91" s="88">
        <f t="shared" si="22"/>
        <v>0</v>
      </c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2" customHeight="1">
      <c r="A92" s="37">
        <v>84</v>
      </c>
      <c r="B92" s="39">
        <v>112</v>
      </c>
      <c r="C92" s="40" t="s">
        <v>49</v>
      </c>
      <c r="D92" s="39" t="s">
        <v>50</v>
      </c>
      <c r="E92" s="39" t="s">
        <v>51</v>
      </c>
      <c r="F92" s="41"/>
      <c r="G92" s="41"/>
      <c r="H92" s="39" t="s">
        <v>105</v>
      </c>
      <c r="I92" s="40">
        <f t="shared" si="23"/>
        <v>85</v>
      </c>
      <c r="J92" s="40">
        <v>17</v>
      </c>
      <c r="K92" s="63"/>
      <c r="L92" s="40"/>
      <c r="M92" s="40"/>
      <c r="N92" s="40"/>
      <c r="O92" s="40">
        <f t="shared" si="14"/>
        <v>1275</v>
      </c>
      <c r="P92" s="88">
        <f t="shared" si="19"/>
        <v>0</v>
      </c>
      <c r="Q92" s="40"/>
      <c r="R92" s="47">
        <f t="shared" si="15"/>
        <v>0.34</v>
      </c>
      <c r="S92" s="88">
        <f t="shared" si="20"/>
        <v>0</v>
      </c>
      <c r="T92" s="40"/>
      <c r="U92" s="40"/>
      <c r="V92" s="40"/>
      <c r="W92" s="47">
        <f t="shared" si="16"/>
        <v>4.25</v>
      </c>
      <c r="X92" s="88">
        <f t="shared" si="13"/>
        <v>0</v>
      </c>
      <c r="Y92" s="40"/>
      <c r="Z92" s="40"/>
      <c r="AA92" s="40"/>
      <c r="AB92" s="40"/>
      <c r="AC92" s="40"/>
      <c r="AD92" s="47">
        <f t="shared" si="17"/>
        <v>17</v>
      </c>
      <c r="AE92" s="88">
        <f t="shared" si="21"/>
        <v>0</v>
      </c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7">
        <f t="shared" si="18"/>
        <v>17</v>
      </c>
      <c r="AV92" s="88">
        <f t="shared" si="22"/>
        <v>0</v>
      </c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2" customHeight="1">
      <c r="A93" s="37">
        <v>85</v>
      </c>
      <c r="B93" s="39">
        <v>112</v>
      </c>
      <c r="C93" s="40" t="s">
        <v>49</v>
      </c>
      <c r="D93" s="39" t="s">
        <v>50</v>
      </c>
      <c r="E93" s="39" t="s">
        <v>51</v>
      </c>
      <c r="F93" s="41"/>
      <c r="G93" s="41"/>
      <c r="H93" s="39" t="s">
        <v>106</v>
      </c>
      <c r="I93" s="40">
        <f t="shared" si="23"/>
        <v>70</v>
      </c>
      <c r="J93" s="40">
        <v>14</v>
      </c>
      <c r="K93" s="63"/>
      <c r="L93" s="40"/>
      <c r="M93" s="40"/>
      <c r="N93" s="40"/>
      <c r="O93" s="40">
        <f t="shared" si="14"/>
        <v>1050</v>
      </c>
      <c r="P93" s="88">
        <f t="shared" si="19"/>
        <v>0</v>
      </c>
      <c r="Q93" s="40"/>
      <c r="R93" s="47">
        <f t="shared" si="15"/>
        <v>0.28</v>
      </c>
      <c r="S93" s="88">
        <f t="shared" si="20"/>
        <v>0</v>
      </c>
      <c r="T93" s="40"/>
      <c r="U93" s="40"/>
      <c r="V93" s="40"/>
      <c r="W93" s="47">
        <f t="shared" si="16"/>
        <v>3.5</v>
      </c>
      <c r="X93" s="88">
        <f t="shared" si="13"/>
        <v>0</v>
      </c>
      <c r="Y93" s="40"/>
      <c r="Z93" s="40"/>
      <c r="AA93" s="40"/>
      <c r="AB93" s="40"/>
      <c r="AC93" s="40"/>
      <c r="AD93" s="47">
        <f t="shared" si="17"/>
        <v>14</v>
      </c>
      <c r="AE93" s="88">
        <f t="shared" si="21"/>
        <v>0</v>
      </c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7">
        <f t="shared" si="18"/>
        <v>14</v>
      </c>
      <c r="AV93" s="88">
        <f t="shared" si="22"/>
        <v>0</v>
      </c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2" customHeight="1">
      <c r="A94" s="37">
        <v>86</v>
      </c>
      <c r="B94" s="39">
        <v>112</v>
      </c>
      <c r="C94" s="39" t="s">
        <v>49</v>
      </c>
      <c r="D94" s="39" t="s">
        <v>107</v>
      </c>
      <c r="E94" s="45" t="s">
        <v>108</v>
      </c>
      <c r="F94" s="41">
        <v>18.551966666666665</v>
      </c>
      <c r="G94" s="46">
        <v>-72.33198333333333</v>
      </c>
      <c r="H94" s="39" t="s">
        <v>109</v>
      </c>
      <c r="I94" s="47">
        <v>2000</v>
      </c>
      <c r="J94" s="43">
        <f aca="true" t="shared" si="24" ref="J94:J102">I94/6</f>
        <v>333.3333333333333</v>
      </c>
      <c r="K94" s="64"/>
      <c r="L94" s="43"/>
      <c r="M94" s="43"/>
      <c r="N94" s="43"/>
      <c r="O94" s="40">
        <f t="shared" si="14"/>
        <v>30000</v>
      </c>
      <c r="P94" s="88">
        <f t="shared" si="19"/>
        <v>0</v>
      </c>
      <c r="Q94" s="43"/>
      <c r="R94" s="47">
        <f t="shared" si="15"/>
        <v>8</v>
      </c>
      <c r="S94" s="88">
        <f t="shared" si="20"/>
        <v>0</v>
      </c>
      <c r="T94" s="43"/>
      <c r="U94" s="43"/>
      <c r="V94" s="43"/>
      <c r="W94" s="47">
        <f t="shared" si="16"/>
        <v>100</v>
      </c>
      <c r="X94" s="88">
        <f t="shared" si="13"/>
        <v>0</v>
      </c>
      <c r="Y94" s="43"/>
      <c r="Z94" s="43"/>
      <c r="AA94" s="43"/>
      <c r="AB94" s="43"/>
      <c r="AC94" s="43"/>
      <c r="AD94" s="47">
        <f t="shared" si="17"/>
        <v>333.3333333333333</v>
      </c>
      <c r="AE94" s="88">
        <f t="shared" si="21"/>
        <v>0</v>
      </c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7">
        <f t="shared" si="18"/>
        <v>333.3333333333333</v>
      </c>
      <c r="AV94" s="88">
        <f t="shared" si="22"/>
        <v>0</v>
      </c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2.75">
      <c r="A95" s="37">
        <v>87</v>
      </c>
      <c r="B95" s="39">
        <v>112</v>
      </c>
      <c r="C95" s="39" t="s">
        <v>49</v>
      </c>
      <c r="D95" s="39" t="s">
        <v>107</v>
      </c>
      <c r="E95" s="45" t="s">
        <v>108</v>
      </c>
      <c r="F95" s="41">
        <v>18.551966666666665</v>
      </c>
      <c r="G95" s="46">
        <v>-72.33198333333333</v>
      </c>
      <c r="H95" s="39" t="s">
        <v>110</v>
      </c>
      <c r="I95" s="47">
        <v>2000</v>
      </c>
      <c r="J95" s="43">
        <f t="shared" si="24"/>
        <v>333.3333333333333</v>
      </c>
      <c r="K95" s="64"/>
      <c r="L95" s="43"/>
      <c r="M95" s="43"/>
      <c r="N95" s="43"/>
      <c r="O95" s="40">
        <f t="shared" si="14"/>
        <v>30000</v>
      </c>
      <c r="P95" s="88">
        <f t="shared" si="19"/>
        <v>0</v>
      </c>
      <c r="Q95" s="43"/>
      <c r="R95" s="47">
        <f t="shared" si="15"/>
        <v>8</v>
      </c>
      <c r="S95" s="88">
        <f t="shared" si="20"/>
        <v>0</v>
      </c>
      <c r="T95" s="43"/>
      <c r="U95" s="43"/>
      <c r="V95" s="43"/>
      <c r="W95" s="47">
        <f t="shared" si="16"/>
        <v>100</v>
      </c>
      <c r="X95" s="88">
        <f t="shared" si="13"/>
        <v>0</v>
      </c>
      <c r="Y95" s="43"/>
      <c r="Z95" s="43"/>
      <c r="AA95" s="43"/>
      <c r="AB95" s="43"/>
      <c r="AC95" s="43"/>
      <c r="AD95" s="47">
        <f t="shared" si="17"/>
        <v>333.3333333333333</v>
      </c>
      <c r="AE95" s="88">
        <f t="shared" si="21"/>
        <v>0</v>
      </c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7">
        <f t="shared" si="18"/>
        <v>333.3333333333333</v>
      </c>
      <c r="AV95" s="88">
        <f t="shared" si="22"/>
        <v>0</v>
      </c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22.5">
      <c r="A96" s="37">
        <v>88</v>
      </c>
      <c r="B96" s="39">
        <v>112</v>
      </c>
      <c r="C96" s="39" t="s">
        <v>49</v>
      </c>
      <c r="D96" s="39" t="s">
        <v>107</v>
      </c>
      <c r="E96" s="45" t="s">
        <v>108</v>
      </c>
      <c r="F96" s="41">
        <v>18.5537</v>
      </c>
      <c r="G96" s="46">
        <v>-72.3289</v>
      </c>
      <c r="H96" s="39" t="s">
        <v>111</v>
      </c>
      <c r="I96" s="49">
        <v>3896</v>
      </c>
      <c r="J96" s="43">
        <f t="shared" si="24"/>
        <v>649.3333333333334</v>
      </c>
      <c r="K96" s="64" t="s">
        <v>357</v>
      </c>
      <c r="L96" s="43"/>
      <c r="M96" s="43"/>
      <c r="N96" s="43"/>
      <c r="O96" s="40">
        <f t="shared" si="14"/>
        <v>58440</v>
      </c>
      <c r="P96" s="88">
        <f t="shared" si="19"/>
        <v>0</v>
      </c>
      <c r="Q96" s="43"/>
      <c r="R96" s="47">
        <f t="shared" si="15"/>
        <v>15.584</v>
      </c>
      <c r="S96" s="88">
        <f t="shared" si="20"/>
        <v>0</v>
      </c>
      <c r="T96" s="43"/>
      <c r="U96" s="43"/>
      <c r="V96" s="43"/>
      <c r="W96" s="47">
        <f t="shared" si="16"/>
        <v>194.8</v>
      </c>
      <c r="X96" s="88">
        <f t="shared" si="13"/>
        <v>0</v>
      </c>
      <c r="Y96" s="43"/>
      <c r="Z96" s="43"/>
      <c r="AA96" s="43"/>
      <c r="AB96" s="43"/>
      <c r="AC96" s="43"/>
      <c r="AD96" s="47">
        <f t="shared" si="17"/>
        <v>649.3333333333334</v>
      </c>
      <c r="AE96" s="88">
        <f t="shared" si="21"/>
        <v>0</v>
      </c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7">
        <f t="shared" si="18"/>
        <v>649.3333333333334</v>
      </c>
      <c r="AV96" s="88">
        <f t="shared" si="22"/>
        <v>0</v>
      </c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22.5">
      <c r="A97" s="37">
        <v>89</v>
      </c>
      <c r="B97" s="39">
        <v>112</v>
      </c>
      <c r="C97" s="39" t="s">
        <v>49</v>
      </c>
      <c r="D97" s="39" t="s">
        <v>107</v>
      </c>
      <c r="E97" s="45" t="s">
        <v>108</v>
      </c>
      <c r="F97" s="41"/>
      <c r="G97" s="46"/>
      <c r="H97" s="39" t="s">
        <v>112</v>
      </c>
      <c r="I97" s="43">
        <v>326</v>
      </c>
      <c r="J97" s="43">
        <f t="shared" si="24"/>
        <v>54.333333333333336</v>
      </c>
      <c r="K97" s="64" t="s">
        <v>357</v>
      </c>
      <c r="L97" s="43"/>
      <c r="M97" s="43"/>
      <c r="N97" s="43"/>
      <c r="O97" s="40">
        <f t="shared" si="14"/>
        <v>4890</v>
      </c>
      <c r="P97" s="88">
        <f t="shared" si="19"/>
        <v>0</v>
      </c>
      <c r="Q97" s="43"/>
      <c r="R97" s="47">
        <f t="shared" si="15"/>
        <v>1.304</v>
      </c>
      <c r="S97" s="88">
        <f t="shared" si="20"/>
        <v>0</v>
      </c>
      <c r="T97" s="43"/>
      <c r="U97" s="43"/>
      <c r="V97" s="43"/>
      <c r="W97" s="47">
        <f t="shared" si="16"/>
        <v>16.3</v>
      </c>
      <c r="X97" s="88">
        <f t="shared" si="13"/>
        <v>0</v>
      </c>
      <c r="Y97" s="43"/>
      <c r="Z97" s="43"/>
      <c r="AA97" s="43"/>
      <c r="AB97" s="43"/>
      <c r="AC97" s="43"/>
      <c r="AD97" s="47">
        <f t="shared" si="17"/>
        <v>54.333333333333336</v>
      </c>
      <c r="AE97" s="88">
        <f t="shared" si="21"/>
        <v>0</v>
      </c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7">
        <f t="shared" si="18"/>
        <v>54.333333333333336</v>
      </c>
      <c r="AV97" s="88">
        <f t="shared" si="22"/>
        <v>0</v>
      </c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2.75">
      <c r="A98" s="37">
        <v>90</v>
      </c>
      <c r="B98" s="39">
        <v>112</v>
      </c>
      <c r="C98" s="39" t="s">
        <v>49</v>
      </c>
      <c r="D98" s="39" t="s">
        <v>107</v>
      </c>
      <c r="E98" s="45" t="s">
        <v>108</v>
      </c>
      <c r="F98" s="41"/>
      <c r="G98" s="46"/>
      <c r="H98" s="39" t="s">
        <v>113</v>
      </c>
      <c r="I98" s="43">
        <v>2500</v>
      </c>
      <c r="J98" s="43">
        <f t="shared" si="24"/>
        <v>416.6666666666667</v>
      </c>
      <c r="K98" s="64"/>
      <c r="L98" s="43"/>
      <c r="M98" s="43"/>
      <c r="N98" s="43"/>
      <c r="O98" s="40">
        <f t="shared" si="14"/>
        <v>37500</v>
      </c>
      <c r="P98" s="88">
        <f t="shared" si="19"/>
        <v>0</v>
      </c>
      <c r="Q98" s="43"/>
      <c r="R98" s="47">
        <f t="shared" si="15"/>
        <v>10</v>
      </c>
      <c r="S98" s="88">
        <f t="shared" si="20"/>
        <v>0</v>
      </c>
      <c r="T98" s="43"/>
      <c r="U98" s="43"/>
      <c r="V98" s="43"/>
      <c r="W98" s="47">
        <f t="shared" si="16"/>
        <v>125</v>
      </c>
      <c r="X98" s="88">
        <f t="shared" si="13"/>
        <v>0</v>
      </c>
      <c r="Y98" s="43"/>
      <c r="Z98" s="43"/>
      <c r="AA98" s="43"/>
      <c r="AB98" s="43"/>
      <c r="AC98" s="43"/>
      <c r="AD98" s="47">
        <f t="shared" si="17"/>
        <v>416.6666666666667</v>
      </c>
      <c r="AE98" s="88">
        <f t="shared" si="21"/>
        <v>0</v>
      </c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7">
        <f t="shared" si="18"/>
        <v>416.6666666666667</v>
      </c>
      <c r="AV98" s="88">
        <f t="shared" si="22"/>
        <v>0</v>
      </c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2.75">
      <c r="A99" s="37">
        <v>91</v>
      </c>
      <c r="B99" s="39">
        <v>112</v>
      </c>
      <c r="C99" s="39" t="s">
        <v>49</v>
      </c>
      <c r="D99" s="39" t="s">
        <v>107</v>
      </c>
      <c r="E99" s="45" t="s">
        <v>108</v>
      </c>
      <c r="F99" s="41"/>
      <c r="G99" s="46"/>
      <c r="H99" s="39" t="s">
        <v>114</v>
      </c>
      <c r="I99" s="47">
        <v>400</v>
      </c>
      <c r="J99" s="43">
        <f t="shared" si="24"/>
        <v>66.66666666666667</v>
      </c>
      <c r="K99" s="64" t="s">
        <v>357</v>
      </c>
      <c r="L99" s="43"/>
      <c r="M99" s="43"/>
      <c r="N99" s="43"/>
      <c r="O99" s="40">
        <f t="shared" si="14"/>
        <v>6000</v>
      </c>
      <c r="P99" s="88">
        <f t="shared" si="19"/>
        <v>0</v>
      </c>
      <c r="Q99" s="43"/>
      <c r="R99" s="47">
        <f t="shared" si="15"/>
        <v>1.6</v>
      </c>
      <c r="S99" s="88">
        <f t="shared" si="20"/>
        <v>0</v>
      </c>
      <c r="T99" s="43"/>
      <c r="U99" s="43"/>
      <c r="V99" s="43"/>
      <c r="W99" s="47">
        <f t="shared" si="16"/>
        <v>20</v>
      </c>
      <c r="X99" s="88">
        <f t="shared" si="13"/>
        <v>0</v>
      </c>
      <c r="Y99" s="43"/>
      <c r="Z99" s="43"/>
      <c r="AA99" s="43"/>
      <c r="AB99" s="43"/>
      <c r="AC99" s="43"/>
      <c r="AD99" s="47">
        <f t="shared" si="17"/>
        <v>66.66666666666667</v>
      </c>
      <c r="AE99" s="88">
        <f t="shared" si="21"/>
        <v>0</v>
      </c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7">
        <f t="shared" si="18"/>
        <v>66.66666666666667</v>
      </c>
      <c r="AV99" s="88">
        <f t="shared" si="22"/>
        <v>0</v>
      </c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2.75">
      <c r="A100" s="37">
        <v>92</v>
      </c>
      <c r="B100" s="39">
        <v>112</v>
      </c>
      <c r="C100" s="39" t="s">
        <v>49</v>
      </c>
      <c r="D100" s="39" t="s">
        <v>107</v>
      </c>
      <c r="E100" s="45" t="s">
        <v>108</v>
      </c>
      <c r="F100" s="41"/>
      <c r="G100" s="46"/>
      <c r="H100" s="39" t="s">
        <v>115</v>
      </c>
      <c r="I100" s="47">
        <v>175</v>
      </c>
      <c r="J100" s="43">
        <f t="shared" si="24"/>
        <v>29.166666666666668</v>
      </c>
      <c r="K100" s="64" t="s">
        <v>357</v>
      </c>
      <c r="L100" s="43"/>
      <c r="M100" s="43"/>
      <c r="N100" s="43"/>
      <c r="O100" s="40">
        <f t="shared" si="14"/>
        <v>2625</v>
      </c>
      <c r="P100" s="88">
        <f t="shared" si="19"/>
        <v>0</v>
      </c>
      <c r="Q100" s="43"/>
      <c r="R100" s="47">
        <f t="shared" si="15"/>
        <v>0.7</v>
      </c>
      <c r="S100" s="88">
        <f t="shared" si="20"/>
        <v>0</v>
      </c>
      <c r="T100" s="43"/>
      <c r="U100" s="43"/>
      <c r="V100" s="43"/>
      <c r="W100" s="47">
        <f t="shared" si="16"/>
        <v>8.75</v>
      </c>
      <c r="X100" s="88">
        <f t="shared" si="13"/>
        <v>0</v>
      </c>
      <c r="Y100" s="43"/>
      <c r="Z100" s="43"/>
      <c r="AA100" s="43"/>
      <c r="AB100" s="43"/>
      <c r="AC100" s="43"/>
      <c r="AD100" s="47">
        <f t="shared" si="17"/>
        <v>29.166666666666668</v>
      </c>
      <c r="AE100" s="88">
        <f t="shared" si="21"/>
        <v>0</v>
      </c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7">
        <f t="shared" si="18"/>
        <v>29.166666666666668</v>
      </c>
      <c r="AV100" s="88">
        <f t="shared" si="22"/>
        <v>0</v>
      </c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2" customHeight="1">
      <c r="A101" s="37">
        <v>93</v>
      </c>
      <c r="B101" s="39">
        <v>112</v>
      </c>
      <c r="C101" s="39" t="s">
        <v>49</v>
      </c>
      <c r="D101" s="39" t="s">
        <v>107</v>
      </c>
      <c r="E101" s="45" t="s">
        <v>108</v>
      </c>
      <c r="F101" s="41"/>
      <c r="G101" s="46"/>
      <c r="H101" s="39" t="s">
        <v>116</v>
      </c>
      <c r="I101" s="47"/>
      <c r="J101" s="43">
        <f t="shared" si="24"/>
        <v>0</v>
      </c>
      <c r="K101" s="64"/>
      <c r="L101" s="43"/>
      <c r="M101" s="43"/>
      <c r="N101" s="43"/>
      <c r="O101" s="40">
        <f t="shared" si="14"/>
        <v>0</v>
      </c>
      <c r="P101" s="88" t="e">
        <f t="shared" si="19"/>
        <v>#DIV/0!</v>
      </c>
      <c r="Q101" s="43"/>
      <c r="R101" s="47">
        <f t="shared" si="15"/>
        <v>0</v>
      </c>
      <c r="S101" s="88" t="e">
        <f t="shared" si="20"/>
        <v>#DIV/0!</v>
      </c>
      <c r="T101" s="43"/>
      <c r="U101" s="43"/>
      <c r="V101" s="43"/>
      <c r="W101" s="47">
        <f t="shared" si="16"/>
        <v>0</v>
      </c>
      <c r="X101" s="88" t="e">
        <f t="shared" si="13"/>
        <v>#DIV/0!</v>
      </c>
      <c r="Y101" s="43"/>
      <c r="Z101" s="43"/>
      <c r="AA101" s="43"/>
      <c r="AB101" s="43"/>
      <c r="AC101" s="43"/>
      <c r="AD101" s="47">
        <f t="shared" si="17"/>
        <v>0</v>
      </c>
      <c r="AE101" s="88" t="e">
        <f t="shared" si="21"/>
        <v>#DIV/0!</v>
      </c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7">
        <f t="shared" si="18"/>
        <v>0</v>
      </c>
      <c r="AV101" s="88" t="e">
        <f t="shared" si="22"/>
        <v>#DIV/0!</v>
      </c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2" customHeight="1">
      <c r="A102" s="37">
        <v>94</v>
      </c>
      <c r="B102" s="39">
        <v>112</v>
      </c>
      <c r="C102" s="48" t="s">
        <v>49</v>
      </c>
      <c r="D102" s="39" t="s">
        <v>107</v>
      </c>
      <c r="E102" s="45" t="s">
        <v>108</v>
      </c>
      <c r="F102" s="41"/>
      <c r="G102" s="46"/>
      <c r="H102" s="39" t="s">
        <v>117</v>
      </c>
      <c r="I102" s="47">
        <v>2500</v>
      </c>
      <c r="J102" s="43">
        <f t="shared" si="24"/>
        <v>416.6666666666667</v>
      </c>
      <c r="K102" s="64"/>
      <c r="L102" s="43"/>
      <c r="M102" s="43"/>
      <c r="N102" s="43"/>
      <c r="O102" s="40">
        <f t="shared" si="14"/>
        <v>37500</v>
      </c>
      <c r="P102" s="88">
        <f t="shared" si="19"/>
        <v>0</v>
      </c>
      <c r="Q102" s="43"/>
      <c r="R102" s="47">
        <f t="shared" si="15"/>
        <v>10</v>
      </c>
      <c r="S102" s="88">
        <f t="shared" si="20"/>
        <v>0</v>
      </c>
      <c r="T102" s="43"/>
      <c r="U102" s="43"/>
      <c r="V102" s="43"/>
      <c r="W102" s="47">
        <f t="shared" si="16"/>
        <v>125</v>
      </c>
      <c r="X102" s="88">
        <f t="shared" si="13"/>
        <v>0</v>
      </c>
      <c r="Y102" s="43"/>
      <c r="Z102" s="43"/>
      <c r="AA102" s="43"/>
      <c r="AB102" s="43"/>
      <c r="AC102" s="43"/>
      <c r="AD102" s="47">
        <f t="shared" si="17"/>
        <v>416.6666666666667</v>
      </c>
      <c r="AE102" s="88">
        <f t="shared" si="21"/>
        <v>0</v>
      </c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7">
        <f t="shared" si="18"/>
        <v>416.6666666666667</v>
      </c>
      <c r="AV102" s="88">
        <f t="shared" si="22"/>
        <v>0</v>
      </c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2" customHeight="1">
      <c r="A103" s="37">
        <v>95</v>
      </c>
      <c r="B103" s="39">
        <v>112</v>
      </c>
      <c r="C103" s="39" t="s">
        <v>49</v>
      </c>
      <c r="D103" s="39" t="s">
        <v>107</v>
      </c>
      <c r="E103" s="45" t="s">
        <v>108</v>
      </c>
      <c r="F103" s="41"/>
      <c r="G103" s="46"/>
      <c r="H103" s="39" t="s">
        <v>118</v>
      </c>
      <c r="I103" s="47">
        <v>2000</v>
      </c>
      <c r="J103" s="43">
        <v>250</v>
      </c>
      <c r="K103" s="64" t="s">
        <v>357</v>
      </c>
      <c r="L103" s="43"/>
      <c r="M103" s="43"/>
      <c r="N103" s="43"/>
      <c r="O103" s="40">
        <f t="shared" si="14"/>
        <v>30000</v>
      </c>
      <c r="P103" s="88">
        <f t="shared" si="19"/>
        <v>0</v>
      </c>
      <c r="Q103" s="43"/>
      <c r="R103" s="47">
        <f t="shared" si="15"/>
        <v>8</v>
      </c>
      <c r="S103" s="88">
        <f t="shared" si="20"/>
        <v>0</v>
      </c>
      <c r="T103" s="43"/>
      <c r="U103" s="43"/>
      <c r="V103" s="43"/>
      <c r="W103" s="47">
        <f t="shared" si="16"/>
        <v>100</v>
      </c>
      <c r="X103" s="88">
        <f t="shared" si="13"/>
        <v>0</v>
      </c>
      <c r="Y103" s="43"/>
      <c r="Z103" s="43"/>
      <c r="AA103" s="43"/>
      <c r="AB103" s="43"/>
      <c r="AC103" s="43"/>
      <c r="AD103" s="47">
        <f t="shared" si="17"/>
        <v>250</v>
      </c>
      <c r="AE103" s="88">
        <f t="shared" si="21"/>
        <v>0</v>
      </c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7">
        <f t="shared" si="18"/>
        <v>250</v>
      </c>
      <c r="AV103" s="88">
        <f t="shared" si="22"/>
        <v>0</v>
      </c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33.75">
      <c r="A104" s="37">
        <v>96</v>
      </c>
      <c r="B104" s="39">
        <v>112</v>
      </c>
      <c r="C104" s="39" t="s">
        <v>49</v>
      </c>
      <c r="D104" s="39" t="s">
        <v>50</v>
      </c>
      <c r="E104" s="45" t="s">
        <v>119</v>
      </c>
      <c r="F104" s="41">
        <v>18.551283333333334</v>
      </c>
      <c r="G104" s="46">
        <v>-72.33043333333333</v>
      </c>
      <c r="H104" s="39" t="s">
        <v>120</v>
      </c>
      <c r="I104" s="49">
        <v>2650</v>
      </c>
      <c r="J104" s="43">
        <f>I104/6</f>
        <v>441.6666666666667</v>
      </c>
      <c r="K104" s="64" t="s">
        <v>357</v>
      </c>
      <c r="L104" s="43"/>
      <c r="M104" s="43"/>
      <c r="N104" s="43"/>
      <c r="O104" s="40">
        <f t="shared" si="14"/>
        <v>39750</v>
      </c>
      <c r="P104" s="88">
        <f t="shared" si="19"/>
        <v>0</v>
      </c>
      <c r="Q104" s="43"/>
      <c r="R104" s="47">
        <f t="shared" si="15"/>
        <v>10.6</v>
      </c>
      <c r="S104" s="88">
        <f t="shared" si="20"/>
        <v>0</v>
      </c>
      <c r="T104" s="43"/>
      <c r="U104" s="43"/>
      <c r="V104" s="43"/>
      <c r="W104" s="47">
        <f t="shared" si="16"/>
        <v>132.5</v>
      </c>
      <c r="X104" s="88">
        <f t="shared" si="13"/>
        <v>0</v>
      </c>
      <c r="Y104" s="43"/>
      <c r="Z104" s="43"/>
      <c r="AA104" s="43"/>
      <c r="AB104" s="43"/>
      <c r="AC104" s="43"/>
      <c r="AD104" s="47">
        <f t="shared" si="17"/>
        <v>441.6666666666667</v>
      </c>
      <c r="AE104" s="88">
        <f t="shared" si="21"/>
        <v>0</v>
      </c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7">
        <f t="shared" si="18"/>
        <v>441.6666666666667</v>
      </c>
      <c r="AV104" s="88">
        <f t="shared" si="22"/>
        <v>0</v>
      </c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2.75">
      <c r="A105" s="37">
        <v>97</v>
      </c>
      <c r="B105" s="39">
        <v>112</v>
      </c>
      <c r="C105" s="39" t="s">
        <v>49</v>
      </c>
      <c r="D105" s="39" t="s">
        <v>50</v>
      </c>
      <c r="E105" s="45" t="s">
        <v>119</v>
      </c>
      <c r="F105" s="41">
        <v>18.553083333333333</v>
      </c>
      <c r="G105" s="46">
        <v>-72.33258333333333</v>
      </c>
      <c r="H105" s="48" t="s">
        <v>121</v>
      </c>
      <c r="I105" s="47">
        <v>945</v>
      </c>
      <c r="J105" s="43">
        <f>I105/6</f>
        <v>157.5</v>
      </c>
      <c r="K105" s="64" t="s">
        <v>357</v>
      </c>
      <c r="L105" s="43"/>
      <c r="M105" s="43"/>
      <c r="N105" s="43"/>
      <c r="O105" s="40">
        <f t="shared" si="14"/>
        <v>14175</v>
      </c>
      <c r="P105" s="88">
        <f t="shared" si="19"/>
        <v>0</v>
      </c>
      <c r="Q105" s="43"/>
      <c r="R105" s="47">
        <f t="shared" si="15"/>
        <v>3.78</v>
      </c>
      <c r="S105" s="88">
        <f t="shared" si="20"/>
        <v>0</v>
      </c>
      <c r="T105" s="43"/>
      <c r="U105" s="43"/>
      <c r="V105" s="43"/>
      <c r="W105" s="47">
        <f t="shared" si="16"/>
        <v>47.25</v>
      </c>
      <c r="X105" s="88">
        <f t="shared" si="13"/>
        <v>0</v>
      </c>
      <c r="Y105" s="43"/>
      <c r="Z105" s="43"/>
      <c r="AA105" s="43"/>
      <c r="AB105" s="43"/>
      <c r="AC105" s="43"/>
      <c r="AD105" s="47">
        <f t="shared" si="17"/>
        <v>157.5</v>
      </c>
      <c r="AE105" s="88">
        <f t="shared" si="21"/>
        <v>0</v>
      </c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7">
        <f t="shared" si="18"/>
        <v>157.5</v>
      </c>
      <c r="AV105" s="88">
        <f t="shared" si="22"/>
        <v>0</v>
      </c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2.75">
      <c r="A106" s="37">
        <v>98</v>
      </c>
      <c r="B106" s="39">
        <v>112</v>
      </c>
      <c r="C106" s="39" t="s">
        <v>49</v>
      </c>
      <c r="D106" s="39" t="s">
        <v>50</v>
      </c>
      <c r="E106" s="45" t="s">
        <v>119</v>
      </c>
      <c r="F106" s="41">
        <v>18.564383333333332</v>
      </c>
      <c r="G106" s="46">
        <v>-72.33518333333333</v>
      </c>
      <c r="H106" s="39" t="s">
        <v>122</v>
      </c>
      <c r="I106" s="47">
        <v>480</v>
      </c>
      <c r="J106" s="43">
        <f>I106/6</f>
        <v>80</v>
      </c>
      <c r="K106" s="64" t="s">
        <v>357</v>
      </c>
      <c r="L106" s="43"/>
      <c r="M106" s="43"/>
      <c r="N106" s="43"/>
      <c r="O106" s="40">
        <f t="shared" si="14"/>
        <v>7200</v>
      </c>
      <c r="P106" s="88">
        <f t="shared" si="19"/>
        <v>0</v>
      </c>
      <c r="Q106" s="43"/>
      <c r="R106" s="47">
        <f t="shared" si="15"/>
        <v>1.92</v>
      </c>
      <c r="S106" s="88">
        <f t="shared" si="20"/>
        <v>0</v>
      </c>
      <c r="T106" s="43"/>
      <c r="U106" s="43"/>
      <c r="V106" s="43"/>
      <c r="W106" s="47">
        <f t="shared" si="16"/>
        <v>24</v>
      </c>
      <c r="X106" s="88">
        <f t="shared" si="13"/>
        <v>0</v>
      </c>
      <c r="Y106" s="43"/>
      <c r="Z106" s="43"/>
      <c r="AA106" s="43"/>
      <c r="AB106" s="43"/>
      <c r="AC106" s="43"/>
      <c r="AD106" s="47">
        <f t="shared" si="17"/>
        <v>80</v>
      </c>
      <c r="AE106" s="88">
        <f t="shared" si="21"/>
        <v>0</v>
      </c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7">
        <f t="shared" si="18"/>
        <v>80</v>
      </c>
      <c r="AV106" s="88">
        <f t="shared" si="22"/>
        <v>0</v>
      </c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2" customHeight="1">
      <c r="A107" s="37">
        <v>99</v>
      </c>
      <c r="B107" s="39">
        <v>112</v>
      </c>
      <c r="C107" s="40" t="s">
        <v>49</v>
      </c>
      <c r="D107" s="39"/>
      <c r="E107" s="39"/>
      <c r="F107" s="41">
        <v>18.54695</v>
      </c>
      <c r="G107" s="41">
        <v>-72.31625</v>
      </c>
      <c r="H107" s="40" t="s">
        <v>363</v>
      </c>
      <c r="I107" s="40">
        <v>300</v>
      </c>
      <c r="J107" s="40">
        <f>I107/5</f>
        <v>60</v>
      </c>
      <c r="K107" s="63"/>
      <c r="L107" s="40"/>
      <c r="M107" s="40"/>
      <c r="N107" s="40"/>
      <c r="O107" s="40">
        <f t="shared" si="14"/>
        <v>4500</v>
      </c>
      <c r="P107" s="88">
        <f t="shared" si="19"/>
        <v>0</v>
      </c>
      <c r="Q107" s="40"/>
      <c r="R107" s="47">
        <f t="shared" si="15"/>
        <v>1.2</v>
      </c>
      <c r="S107" s="88">
        <f t="shared" si="20"/>
        <v>0</v>
      </c>
      <c r="T107" s="40"/>
      <c r="U107" s="40"/>
      <c r="V107" s="40"/>
      <c r="W107" s="47">
        <f t="shared" si="16"/>
        <v>15</v>
      </c>
      <c r="X107" s="88">
        <f t="shared" si="13"/>
        <v>0</v>
      </c>
      <c r="Y107" s="40"/>
      <c r="Z107" s="40"/>
      <c r="AA107" s="40"/>
      <c r="AB107" s="40"/>
      <c r="AC107" s="40"/>
      <c r="AD107" s="47">
        <f t="shared" si="17"/>
        <v>60</v>
      </c>
      <c r="AE107" s="88">
        <f t="shared" si="21"/>
        <v>0</v>
      </c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7">
        <f t="shared" si="18"/>
        <v>60</v>
      </c>
      <c r="AV107" s="88">
        <f t="shared" si="22"/>
        <v>0</v>
      </c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2.75">
      <c r="A108" s="37">
        <v>100</v>
      </c>
      <c r="B108" s="39"/>
      <c r="C108" s="40" t="s">
        <v>123</v>
      </c>
      <c r="D108" s="39"/>
      <c r="E108" s="39"/>
      <c r="F108" s="41"/>
      <c r="G108" s="41"/>
      <c r="H108" s="39" t="s">
        <v>124</v>
      </c>
      <c r="I108" s="40">
        <f>J108*5</f>
        <v>50</v>
      </c>
      <c r="J108" s="40">
        <v>10</v>
      </c>
      <c r="K108" s="63"/>
      <c r="L108" s="40"/>
      <c r="M108" s="40"/>
      <c r="N108" s="40"/>
      <c r="O108" s="40">
        <f t="shared" si="14"/>
        <v>750</v>
      </c>
      <c r="P108" s="88">
        <f t="shared" si="19"/>
        <v>0</v>
      </c>
      <c r="Q108" s="40"/>
      <c r="R108" s="47">
        <f t="shared" si="15"/>
        <v>0.2</v>
      </c>
      <c r="S108" s="88">
        <f t="shared" si="20"/>
        <v>0</v>
      </c>
      <c r="T108" s="40"/>
      <c r="U108" s="40"/>
      <c r="V108" s="40"/>
      <c r="W108" s="47">
        <f t="shared" si="16"/>
        <v>2.5</v>
      </c>
      <c r="X108" s="88">
        <f t="shared" si="13"/>
        <v>0</v>
      </c>
      <c r="Y108" s="40"/>
      <c r="Z108" s="40"/>
      <c r="AA108" s="40"/>
      <c r="AB108" s="40"/>
      <c r="AC108" s="40"/>
      <c r="AD108" s="47">
        <f t="shared" si="17"/>
        <v>10</v>
      </c>
      <c r="AE108" s="88">
        <f t="shared" si="21"/>
        <v>0</v>
      </c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7">
        <f t="shared" si="18"/>
        <v>10</v>
      </c>
      <c r="AV108" s="88">
        <f t="shared" si="22"/>
        <v>0</v>
      </c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2" customHeight="1">
      <c r="A109" s="37">
        <v>101</v>
      </c>
      <c r="B109" s="39"/>
      <c r="C109" s="40" t="s">
        <v>123</v>
      </c>
      <c r="D109" s="39"/>
      <c r="E109" s="39"/>
      <c r="F109" s="41"/>
      <c r="G109" s="41"/>
      <c r="H109" s="39" t="s">
        <v>124</v>
      </c>
      <c r="I109" s="40">
        <f>J109*5</f>
        <v>250</v>
      </c>
      <c r="J109" s="40">
        <v>50</v>
      </c>
      <c r="K109" s="63"/>
      <c r="L109" s="40"/>
      <c r="M109" s="40"/>
      <c r="N109" s="40"/>
      <c r="O109" s="40">
        <f t="shared" si="14"/>
        <v>3750</v>
      </c>
      <c r="P109" s="88">
        <f t="shared" si="19"/>
        <v>0</v>
      </c>
      <c r="Q109" s="40"/>
      <c r="R109" s="47">
        <f t="shared" si="15"/>
        <v>1</v>
      </c>
      <c r="S109" s="88">
        <f t="shared" si="20"/>
        <v>0</v>
      </c>
      <c r="T109" s="40"/>
      <c r="U109" s="40"/>
      <c r="V109" s="40"/>
      <c r="W109" s="47">
        <f t="shared" si="16"/>
        <v>12.5</v>
      </c>
      <c r="X109" s="88">
        <f t="shared" si="13"/>
        <v>0</v>
      </c>
      <c r="Y109" s="40"/>
      <c r="Z109" s="40"/>
      <c r="AA109" s="40"/>
      <c r="AB109" s="40"/>
      <c r="AC109" s="40"/>
      <c r="AD109" s="47">
        <f t="shared" si="17"/>
        <v>50</v>
      </c>
      <c r="AE109" s="88">
        <f t="shared" si="21"/>
        <v>0</v>
      </c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7">
        <f t="shared" si="18"/>
        <v>50</v>
      </c>
      <c r="AV109" s="88">
        <f t="shared" si="22"/>
        <v>0</v>
      </c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2" customHeight="1">
      <c r="A110" s="37">
        <v>102</v>
      </c>
      <c r="B110" s="39"/>
      <c r="C110" s="40" t="s">
        <v>123</v>
      </c>
      <c r="D110" s="39"/>
      <c r="E110" s="39"/>
      <c r="F110" s="41"/>
      <c r="G110" s="41"/>
      <c r="H110" s="39" t="s">
        <v>125</v>
      </c>
      <c r="I110" s="40">
        <f>J110*5</f>
        <v>35</v>
      </c>
      <c r="J110" s="40">
        <v>7</v>
      </c>
      <c r="K110" s="63"/>
      <c r="L110" s="40"/>
      <c r="M110" s="40"/>
      <c r="N110" s="40"/>
      <c r="O110" s="40">
        <f t="shared" si="14"/>
        <v>525</v>
      </c>
      <c r="P110" s="88">
        <f t="shared" si="19"/>
        <v>0</v>
      </c>
      <c r="Q110" s="40"/>
      <c r="R110" s="47">
        <f t="shared" si="15"/>
        <v>0.14</v>
      </c>
      <c r="S110" s="88">
        <f t="shared" si="20"/>
        <v>0</v>
      </c>
      <c r="T110" s="40"/>
      <c r="U110" s="40"/>
      <c r="V110" s="40"/>
      <c r="W110" s="47">
        <f t="shared" si="16"/>
        <v>1.75</v>
      </c>
      <c r="X110" s="88">
        <f t="shared" si="13"/>
        <v>0</v>
      </c>
      <c r="Y110" s="40"/>
      <c r="Z110" s="40"/>
      <c r="AA110" s="40"/>
      <c r="AB110" s="40"/>
      <c r="AC110" s="40"/>
      <c r="AD110" s="47">
        <f t="shared" si="17"/>
        <v>7</v>
      </c>
      <c r="AE110" s="88">
        <f t="shared" si="21"/>
        <v>0</v>
      </c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7">
        <f t="shared" si="18"/>
        <v>7</v>
      </c>
      <c r="AV110" s="88">
        <f t="shared" si="22"/>
        <v>0</v>
      </c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2" customHeight="1">
      <c r="A111" s="37">
        <v>103</v>
      </c>
      <c r="B111" s="39"/>
      <c r="C111" s="40" t="s">
        <v>123</v>
      </c>
      <c r="D111" s="39"/>
      <c r="E111" s="39"/>
      <c r="F111" s="41"/>
      <c r="G111" s="41"/>
      <c r="H111" s="39" t="s">
        <v>126</v>
      </c>
      <c r="I111" s="40">
        <f>J111*5</f>
        <v>300</v>
      </c>
      <c r="J111" s="40">
        <v>60</v>
      </c>
      <c r="K111" s="63"/>
      <c r="L111" s="40"/>
      <c r="M111" s="40"/>
      <c r="N111" s="40"/>
      <c r="O111" s="40">
        <f t="shared" si="14"/>
        <v>4500</v>
      </c>
      <c r="P111" s="88">
        <f t="shared" si="19"/>
        <v>0</v>
      </c>
      <c r="Q111" s="40"/>
      <c r="R111" s="47">
        <f t="shared" si="15"/>
        <v>1.2</v>
      </c>
      <c r="S111" s="88">
        <f t="shared" si="20"/>
        <v>0</v>
      </c>
      <c r="T111" s="40"/>
      <c r="U111" s="40"/>
      <c r="V111" s="40"/>
      <c r="W111" s="47">
        <f t="shared" si="16"/>
        <v>15</v>
      </c>
      <c r="X111" s="88">
        <f t="shared" si="13"/>
        <v>0</v>
      </c>
      <c r="Y111" s="40"/>
      <c r="Z111" s="40"/>
      <c r="AA111" s="40"/>
      <c r="AB111" s="40"/>
      <c r="AC111" s="40"/>
      <c r="AD111" s="47">
        <f t="shared" si="17"/>
        <v>60</v>
      </c>
      <c r="AE111" s="88">
        <f t="shared" si="21"/>
        <v>0</v>
      </c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7">
        <f t="shared" si="18"/>
        <v>60</v>
      </c>
      <c r="AV111" s="88">
        <f t="shared" si="22"/>
        <v>0</v>
      </c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2" customHeight="1">
      <c r="A112" s="37">
        <v>104</v>
      </c>
      <c r="B112" s="39"/>
      <c r="C112" s="40" t="s">
        <v>123</v>
      </c>
      <c r="D112" s="39"/>
      <c r="E112" s="39"/>
      <c r="F112" s="41"/>
      <c r="G112" s="41"/>
      <c r="H112" s="39" t="s">
        <v>125</v>
      </c>
      <c r="I112" s="40">
        <f>J112*5</f>
        <v>100</v>
      </c>
      <c r="J112" s="40">
        <v>20</v>
      </c>
      <c r="K112" s="63"/>
      <c r="L112" s="40"/>
      <c r="M112" s="40"/>
      <c r="N112" s="40"/>
      <c r="O112" s="40">
        <f t="shared" si="14"/>
        <v>1500</v>
      </c>
      <c r="P112" s="88">
        <f t="shared" si="19"/>
        <v>0</v>
      </c>
      <c r="Q112" s="40"/>
      <c r="R112" s="47">
        <f t="shared" si="15"/>
        <v>0.4</v>
      </c>
      <c r="S112" s="88">
        <f t="shared" si="20"/>
        <v>0</v>
      </c>
      <c r="T112" s="40"/>
      <c r="U112" s="40"/>
      <c r="V112" s="40"/>
      <c r="W112" s="47">
        <f t="shared" si="16"/>
        <v>5</v>
      </c>
      <c r="X112" s="88">
        <f t="shared" si="13"/>
        <v>0</v>
      </c>
      <c r="Y112" s="40"/>
      <c r="Z112" s="40"/>
      <c r="AA112" s="40"/>
      <c r="AB112" s="40"/>
      <c r="AC112" s="40"/>
      <c r="AD112" s="47">
        <f t="shared" si="17"/>
        <v>20</v>
      </c>
      <c r="AE112" s="88">
        <f t="shared" si="21"/>
        <v>0</v>
      </c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7">
        <f t="shared" si="18"/>
        <v>20</v>
      </c>
      <c r="AV112" s="88">
        <f t="shared" si="22"/>
        <v>0</v>
      </c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2" customHeight="1">
      <c r="A113" s="37">
        <v>105</v>
      </c>
      <c r="B113" s="39">
        <v>115</v>
      </c>
      <c r="C113" s="40" t="s">
        <v>127</v>
      </c>
      <c r="D113" s="39"/>
      <c r="E113" s="39"/>
      <c r="F113" s="41"/>
      <c r="G113" s="41"/>
      <c r="H113" s="39" t="s">
        <v>128</v>
      </c>
      <c r="I113" s="40">
        <v>2025</v>
      </c>
      <c r="J113" s="40">
        <v>405</v>
      </c>
      <c r="K113" s="63"/>
      <c r="L113" s="40"/>
      <c r="M113" s="40"/>
      <c r="N113" s="40"/>
      <c r="O113" s="40">
        <f t="shared" si="14"/>
        <v>30375</v>
      </c>
      <c r="P113" s="88">
        <f t="shared" si="19"/>
        <v>0</v>
      </c>
      <c r="Q113" s="40"/>
      <c r="R113" s="47">
        <f t="shared" si="15"/>
        <v>8.1</v>
      </c>
      <c r="S113" s="88">
        <f t="shared" si="20"/>
        <v>0</v>
      </c>
      <c r="T113" s="40"/>
      <c r="U113" s="40"/>
      <c r="V113" s="40"/>
      <c r="W113" s="47">
        <f t="shared" si="16"/>
        <v>101.25</v>
      </c>
      <c r="X113" s="88">
        <f t="shared" si="13"/>
        <v>0</v>
      </c>
      <c r="Y113" s="40"/>
      <c r="Z113" s="40"/>
      <c r="AA113" s="40"/>
      <c r="AB113" s="40"/>
      <c r="AC113" s="40"/>
      <c r="AD113" s="47">
        <f t="shared" si="17"/>
        <v>405</v>
      </c>
      <c r="AE113" s="88">
        <f t="shared" si="21"/>
        <v>0</v>
      </c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7">
        <f t="shared" si="18"/>
        <v>405</v>
      </c>
      <c r="AV113" s="88">
        <f t="shared" si="22"/>
        <v>0</v>
      </c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2" customHeight="1">
      <c r="A114" s="37">
        <v>106</v>
      </c>
      <c r="B114" s="39">
        <v>115</v>
      </c>
      <c r="C114" s="40" t="s">
        <v>127</v>
      </c>
      <c r="D114" s="39"/>
      <c r="E114" s="39"/>
      <c r="F114" s="41"/>
      <c r="G114" s="41"/>
      <c r="H114" s="39" t="s">
        <v>129</v>
      </c>
      <c r="I114" s="40">
        <v>3645</v>
      </c>
      <c r="J114" s="40">
        <v>729</v>
      </c>
      <c r="K114" s="63"/>
      <c r="L114" s="40"/>
      <c r="M114" s="40"/>
      <c r="N114" s="40"/>
      <c r="O114" s="40">
        <f t="shared" si="14"/>
        <v>54675</v>
      </c>
      <c r="P114" s="88">
        <f t="shared" si="19"/>
        <v>0</v>
      </c>
      <c r="Q114" s="40"/>
      <c r="R114" s="47">
        <f t="shared" si="15"/>
        <v>14.58</v>
      </c>
      <c r="S114" s="88">
        <f t="shared" si="20"/>
        <v>0</v>
      </c>
      <c r="T114" s="40"/>
      <c r="U114" s="40"/>
      <c r="V114" s="40"/>
      <c r="W114" s="47">
        <f t="shared" si="16"/>
        <v>182.25</v>
      </c>
      <c r="X114" s="88">
        <f t="shared" si="13"/>
        <v>0</v>
      </c>
      <c r="Y114" s="40"/>
      <c r="Z114" s="40"/>
      <c r="AA114" s="40"/>
      <c r="AB114" s="40"/>
      <c r="AC114" s="40"/>
      <c r="AD114" s="47">
        <f t="shared" si="17"/>
        <v>729</v>
      </c>
      <c r="AE114" s="88">
        <f t="shared" si="21"/>
        <v>0</v>
      </c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7">
        <f t="shared" si="18"/>
        <v>729</v>
      </c>
      <c r="AV114" s="88">
        <f t="shared" si="22"/>
        <v>0</v>
      </c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2" customHeight="1">
      <c r="A115" s="37">
        <v>107</v>
      </c>
      <c r="B115" s="39">
        <v>115</v>
      </c>
      <c r="C115" s="40" t="s">
        <v>127</v>
      </c>
      <c r="D115" s="39"/>
      <c r="E115" s="39"/>
      <c r="F115" s="41"/>
      <c r="G115" s="41"/>
      <c r="H115" s="39" t="s">
        <v>130</v>
      </c>
      <c r="I115" s="40">
        <v>2115</v>
      </c>
      <c r="J115" s="40">
        <v>423</v>
      </c>
      <c r="K115" s="63"/>
      <c r="L115" s="40"/>
      <c r="M115" s="40"/>
      <c r="N115" s="40"/>
      <c r="O115" s="40">
        <f t="shared" si="14"/>
        <v>31725</v>
      </c>
      <c r="P115" s="88">
        <f t="shared" si="19"/>
        <v>0</v>
      </c>
      <c r="Q115" s="40"/>
      <c r="R115" s="47">
        <f t="shared" si="15"/>
        <v>8.46</v>
      </c>
      <c r="S115" s="88">
        <f t="shared" si="20"/>
        <v>0</v>
      </c>
      <c r="T115" s="40"/>
      <c r="U115" s="40"/>
      <c r="V115" s="40"/>
      <c r="W115" s="47">
        <f t="shared" si="16"/>
        <v>105.75</v>
      </c>
      <c r="X115" s="88">
        <f t="shared" si="13"/>
        <v>0</v>
      </c>
      <c r="Y115" s="40"/>
      <c r="Z115" s="40"/>
      <c r="AA115" s="40"/>
      <c r="AB115" s="40"/>
      <c r="AC115" s="40"/>
      <c r="AD115" s="47">
        <f t="shared" si="17"/>
        <v>423</v>
      </c>
      <c r="AE115" s="88">
        <f t="shared" si="21"/>
        <v>0</v>
      </c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7">
        <f t="shared" si="18"/>
        <v>423</v>
      </c>
      <c r="AV115" s="88">
        <f t="shared" si="22"/>
        <v>0</v>
      </c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2.75">
      <c r="A116" s="37">
        <v>108</v>
      </c>
      <c r="B116" s="39">
        <v>115</v>
      </c>
      <c r="C116" s="40" t="s">
        <v>127</v>
      </c>
      <c r="D116" s="39"/>
      <c r="E116" s="39"/>
      <c r="F116" s="41"/>
      <c r="G116" s="41"/>
      <c r="H116" s="39" t="s">
        <v>131</v>
      </c>
      <c r="I116" s="40">
        <v>2640</v>
      </c>
      <c r="J116" s="40">
        <v>528</v>
      </c>
      <c r="K116" s="63"/>
      <c r="L116" s="40"/>
      <c r="M116" s="40"/>
      <c r="N116" s="40"/>
      <c r="O116" s="40">
        <f t="shared" si="14"/>
        <v>39600</v>
      </c>
      <c r="P116" s="88">
        <f t="shared" si="19"/>
        <v>0</v>
      </c>
      <c r="Q116" s="40"/>
      <c r="R116" s="47">
        <f t="shared" si="15"/>
        <v>10.56</v>
      </c>
      <c r="S116" s="88">
        <f t="shared" si="20"/>
        <v>0</v>
      </c>
      <c r="T116" s="40"/>
      <c r="U116" s="40"/>
      <c r="V116" s="40"/>
      <c r="W116" s="47">
        <f t="shared" si="16"/>
        <v>132</v>
      </c>
      <c r="X116" s="88">
        <f t="shared" si="13"/>
        <v>0</v>
      </c>
      <c r="Y116" s="40"/>
      <c r="Z116" s="40"/>
      <c r="AA116" s="40"/>
      <c r="AB116" s="40"/>
      <c r="AC116" s="40"/>
      <c r="AD116" s="47">
        <f t="shared" si="17"/>
        <v>528</v>
      </c>
      <c r="AE116" s="88">
        <f t="shared" si="21"/>
        <v>0</v>
      </c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7">
        <f t="shared" si="18"/>
        <v>528</v>
      </c>
      <c r="AV116" s="88">
        <f t="shared" si="22"/>
        <v>0</v>
      </c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2.75">
      <c r="A117" s="37">
        <v>109</v>
      </c>
      <c r="B117" s="39">
        <v>115</v>
      </c>
      <c r="C117" s="40" t="s">
        <v>127</v>
      </c>
      <c r="D117" s="39"/>
      <c r="E117" s="39"/>
      <c r="F117" s="41"/>
      <c r="G117" s="41"/>
      <c r="H117" s="39" t="s">
        <v>132</v>
      </c>
      <c r="I117" s="40">
        <v>580</v>
      </c>
      <c r="J117" s="40">
        <v>116</v>
      </c>
      <c r="K117" s="63"/>
      <c r="L117" s="40"/>
      <c r="M117" s="40"/>
      <c r="N117" s="40"/>
      <c r="O117" s="40">
        <f t="shared" si="14"/>
        <v>8700</v>
      </c>
      <c r="P117" s="88">
        <f t="shared" si="19"/>
        <v>0</v>
      </c>
      <c r="Q117" s="40"/>
      <c r="R117" s="47">
        <f t="shared" si="15"/>
        <v>2.32</v>
      </c>
      <c r="S117" s="88">
        <f t="shared" si="20"/>
        <v>0</v>
      </c>
      <c r="T117" s="40"/>
      <c r="U117" s="40"/>
      <c r="V117" s="40"/>
      <c r="W117" s="47">
        <f t="shared" si="16"/>
        <v>29</v>
      </c>
      <c r="X117" s="88">
        <f t="shared" si="13"/>
        <v>0</v>
      </c>
      <c r="Y117" s="40"/>
      <c r="Z117" s="40"/>
      <c r="AA117" s="40"/>
      <c r="AB117" s="40"/>
      <c r="AC117" s="40"/>
      <c r="AD117" s="47">
        <f t="shared" si="17"/>
        <v>116</v>
      </c>
      <c r="AE117" s="88">
        <f t="shared" si="21"/>
        <v>0</v>
      </c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7">
        <f t="shared" si="18"/>
        <v>116</v>
      </c>
      <c r="AV117" s="88">
        <f t="shared" si="22"/>
        <v>0</v>
      </c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2.75">
      <c r="A118" s="37">
        <v>110</v>
      </c>
      <c r="B118" s="39">
        <v>115</v>
      </c>
      <c r="C118" s="40" t="s">
        <v>127</v>
      </c>
      <c r="D118" s="39"/>
      <c r="E118" s="39"/>
      <c r="F118" s="41"/>
      <c r="G118" s="41"/>
      <c r="H118" s="39" t="s">
        <v>133</v>
      </c>
      <c r="I118" s="40">
        <v>385</v>
      </c>
      <c r="J118" s="40">
        <v>77</v>
      </c>
      <c r="K118" s="63"/>
      <c r="L118" s="40"/>
      <c r="M118" s="40"/>
      <c r="N118" s="40"/>
      <c r="O118" s="40">
        <f t="shared" si="14"/>
        <v>5775</v>
      </c>
      <c r="P118" s="88">
        <f t="shared" si="19"/>
        <v>0</v>
      </c>
      <c r="Q118" s="40"/>
      <c r="R118" s="47">
        <f t="shared" si="15"/>
        <v>1.54</v>
      </c>
      <c r="S118" s="88">
        <f t="shared" si="20"/>
        <v>0</v>
      </c>
      <c r="T118" s="40"/>
      <c r="U118" s="40"/>
      <c r="V118" s="40"/>
      <c r="W118" s="47">
        <f t="shared" si="16"/>
        <v>19.25</v>
      </c>
      <c r="X118" s="88">
        <f t="shared" si="13"/>
        <v>0</v>
      </c>
      <c r="Y118" s="40"/>
      <c r="Z118" s="40"/>
      <c r="AA118" s="40"/>
      <c r="AB118" s="40"/>
      <c r="AC118" s="40"/>
      <c r="AD118" s="47">
        <f t="shared" si="17"/>
        <v>77</v>
      </c>
      <c r="AE118" s="88">
        <f t="shared" si="21"/>
        <v>0</v>
      </c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7">
        <f t="shared" si="18"/>
        <v>77</v>
      </c>
      <c r="AV118" s="88">
        <f t="shared" si="22"/>
        <v>0</v>
      </c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2" customHeight="1">
      <c r="A119" s="37">
        <v>111</v>
      </c>
      <c r="B119" s="39">
        <v>121</v>
      </c>
      <c r="C119" s="39" t="s">
        <v>134</v>
      </c>
      <c r="D119" s="39"/>
      <c r="E119" s="39"/>
      <c r="F119" s="50">
        <v>18.364866</v>
      </c>
      <c r="G119" s="50">
        <v>-72.65345</v>
      </c>
      <c r="H119" s="51" t="s">
        <v>135</v>
      </c>
      <c r="I119" s="40"/>
      <c r="J119" s="43"/>
      <c r="K119" s="64"/>
      <c r="L119" s="43"/>
      <c r="M119" s="43"/>
      <c r="N119" s="43"/>
      <c r="O119" s="40">
        <f t="shared" si="14"/>
        <v>0</v>
      </c>
      <c r="P119" s="88" t="e">
        <f t="shared" si="19"/>
        <v>#DIV/0!</v>
      </c>
      <c r="Q119" s="43"/>
      <c r="R119" s="47">
        <f t="shared" si="15"/>
        <v>0</v>
      </c>
      <c r="S119" s="88" t="e">
        <f t="shared" si="20"/>
        <v>#DIV/0!</v>
      </c>
      <c r="T119" s="43"/>
      <c r="U119" s="43"/>
      <c r="V119" s="43"/>
      <c r="W119" s="47">
        <f t="shared" si="16"/>
        <v>0</v>
      </c>
      <c r="X119" s="88" t="e">
        <f t="shared" si="13"/>
        <v>#DIV/0!</v>
      </c>
      <c r="Y119" s="43"/>
      <c r="Z119" s="43"/>
      <c r="AA119" s="43"/>
      <c r="AB119" s="43"/>
      <c r="AC119" s="43"/>
      <c r="AD119" s="47">
        <f t="shared" si="17"/>
        <v>0</v>
      </c>
      <c r="AE119" s="88" t="e">
        <f t="shared" si="21"/>
        <v>#DIV/0!</v>
      </c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7">
        <f t="shared" si="18"/>
        <v>0</v>
      </c>
      <c r="AV119" s="88" t="e">
        <f t="shared" si="22"/>
        <v>#DIV/0!</v>
      </c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2" customHeight="1">
      <c r="A120" s="37">
        <v>112</v>
      </c>
      <c r="B120" s="39">
        <v>121</v>
      </c>
      <c r="C120" s="39" t="s">
        <v>134</v>
      </c>
      <c r="D120" s="39"/>
      <c r="E120" s="39"/>
      <c r="F120" s="50">
        <v>18.373016</v>
      </c>
      <c r="G120" s="50">
        <v>-72.65205</v>
      </c>
      <c r="H120" s="51" t="s">
        <v>136</v>
      </c>
      <c r="I120" s="40"/>
      <c r="J120" s="43"/>
      <c r="K120" s="64"/>
      <c r="L120" s="43"/>
      <c r="M120" s="43"/>
      <c r="N120" s="43"/>
      <c r="O120" s="40">
        <f t="shared" si="14"/>
        <v>0</v>
      </c>
      <c r="P120" s="88" t="e">
        <f t="shared" si="19"/>
        <v>#DIV/0!</v>
      </c>
      <c r="Q120" s="43"/>
      <c r="R120" s="47">
        <f t="shared" si="15"/>
        <v>0</v>
      </c>
      <c r="S120" s="88" t="e">
        <f t="shared" si="20"/>
        <v>#DIV/0!</v>
      </c>
      <c r="T120" s="43"/>
      <c r="U120" s="43"/>
      <c r="V120" s="43"/>
      <c r="W120" s="47">
        <f t="shared" si="16"/>
        <v>0</v>
      </c>
      <c r="X120" s="88" t="e">
        <f t="shared" si="13"/>
        <v>#DIV/0!</v>
      </c>
      <c r="Y120" s="43"/>
      <c r="Z120" s="43"/>
      <c r="AA120" s="43"/>
      <c r="AB120" s="43"/>
      <c r="AC120" s="43"/>
      <c r="AD120" s="47">
        <f t="shared" si="17"/>
        <v>0</v>
      </c>
      <c r="AE120" s="88" t="e">
        <f t="shared" si="21"/>
        <v>#DIV/0!</v>
      </c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7">
        <f t="shared" si="18"/>
        <v>0</v>
      </c>
      <c r="AV120" s="88" t="e">
        <f t="shared" si="22"/>
        <v>#DIV/0!</v>
      </c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2" customHeight="1">
      <c r="A121" s="37">
        <v>113</v>
      </c>
      <c r="B121" s="39">
        <v>121</v>
      </c>
      <c r="C121" s="39" t="s">
        <v>134</v>
      </c>
      <c r="D121" s="39"/>
      <c r="E121" s="39"/>
      <c r="F121" s="50">
        <v>18.374183</v>
      </c>
      <c r="G121" s="50">
        <v>-72.586766</v>
      </c>
      <c r="H121" s="51" t="s">
        <v>137</v>
      </c>
      <c r="I121" s="40"/>
      <c r="J121" s="43"/>
      <c r="K121" s="64"/>
      <c r="L121" s="43"/>
      <c r="M121" s="43"/>
      <c r="N121" s="43"/>
      <c r="O121" s="40">
        <f t="shared" si="14"/>
        <v>0</v>
      </c>
      <c r="P121" s="88" t="e">
        <f t="shared" si="19"/>
        <v>#DIV/0!</v>
      </c>
      <c r="Q121" s="43"/>
      <c r="R121" s="47">
        <f t="shared" si="15"/>
        <v>0</v>
      </c>
      <c r="S121" s="88" t="e">
        <f t="shared" si="20"/>
        <v>#DIV/0!</v>
      </c>
      <c r="T121" s="43"/>
      <c r="U121" s="43"/>
      <c r="V121" s="43"/>
      <c r="W121" s="47">
        <f t="shared" si="16"/>
        <v>0</v>
      </c>
      <c r="X121" s="88" t="e">
        <f t="shared" si="13"/>
        <v>#DIV/0!</v>
      </c>
      <c r="Y121" s="43"/>
      <c r="Z121" s="43"/>
      <c r="AA121" s="43"/>
      <c r="AB121" s="43"/>
      <c r="AC121" s="43"/>
      <c r="AD121" s="47">
        <f t="shared" si="17"/>
        <v>0</v>
      </c>
      <c r="AE121" s="88" t="e">
        <f t="shared" si="21"/>
        <v>#DIV/0!</v>
      </c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7">
        <f t="shared" si="18"/>
        <v>0</v>
      </c>
      <c r="AV121" s="88" t="e">
        <f t="shared" si="22"/>
        <v>#DIV/0!</v>
      </c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2" customHeight="1">
      <c r="A122" s="37">
        <v>114</v>
      </c>
      <c r="B122" s="39">
        <v>121</v>
      </c>
      <c r="C122" s="39" t="s">
        <v>134</v>
      </c>
      <c r="D122" s="39"/>
      <c r="E122" s="39"/>
      <c r="F122" s="50">
        <v>18.38125</v>
      </c>
      <c r="G122" s="50">
        <v>-72.600516</v>
      </c>
      <c r="H122" s="51" t="s">
        <v>138</v>
      </c>
      <c r="I122" s="40"/>
      <c r="J122" s="43"/>
      <c r="K122" s="64"/>
      <c r="L122" s="43"/>
      <c r="M122" s="43"/>
      <c r="N122" s="43"/>
      <c r="O122" s="40">
        <f t="shared" si="14"/>
        <v>0</v>
      </c>
      <c r="P122" s="88" t="e">
        <f t="shared" si="19"/>
        <v>#DIV/0!</v>
      </c>
      <c r="Q122" s="43"/>
      <c r="R122" s="47">
        <f t="shared" si="15"/>
        <v>0</v>
      </c>
      <c r="S122" s="88" t="e">
        <f t="shared" si="20"/>
        <v>#DIV/0!</v>
      </c>
      <c r="T122" s="43"/>
      <c r="U122" s="43"/>
      <c r="V122" s="43"/>
      <c r="W122" s="47">
        <f t="shared" si="16"/>
        <v>0</v>
      </c>
      <c r="X122" s="88" t="e">
        <f t="shared" si="13"/>
        <v>#DIV/0!</v>
      </c>
      <c r="Y122" s="43"/>
      <c r="Z122" s="43"/>
      <c r="AA122" s="43"/>
      <c r="AB122" s="43"/>
      <c r="AC122" s="43"/>
      <c r="AD122" s="47">
        <f t="shared" si="17"/>
        <v>0</v>
      </c>
      <c r="AE122" s="88" t="e">
        <f t="shared" si="21"/>
        <v>#DIV/0!</v>
      </c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7">
        <f t="shared" si="18"/>
        <v>0</v>
      </c>
      <c r="AV122" s="88" t="e">
        <f t="shared" si="22"/>
        <v>#DIV/0!</v>
      </c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2" customHeight="1">
      <c r="A123" s="37">
        <v>115</v>
      </c>
      <c r="B123" s="39">
        <v>121</v>
      </c>
      <c r="C123" s="39" t="s">
        <v>134</v>
      </c>
      <c r="D123" s="39"/>
      <c r="E123" s="39"/>
      <c r="F123" s="50">
        <v>18.438566</v>
      </c>
      <c r="G123" s="50">
        <v>-72.694283</v>
      </c>
      <c r="H123" s="51" t="s">
        <v>139</v>
      </c>
      <c r="I123" s="40"/>
      <c r="J123" s="43"/>
      <c r="K123" s="64"/>
      <c r="L123" s="43"/>
      <c r="M123" s="43"/>
      <c r="N123" s="43"/>
      <c r="O123" s="40">
        <f t="shared" si="14"/>
        <v>0</v>
      </c>
      <c r="P123" s="88" t="e">
        <f t="shared" si="19"/>
        <v>#DIV/0!</v>
      </c>
      <c r="Q123" s="43"/>
      <c r="R123" s="47">
        <f t="shared" si="15"/>
        <v>0</v>
      </c>
      <c r="S123" s="88" t="e">
        <f t="shared" si="20"/>
        <v>#DIV/0!</v>
      </c>
      <c r="T123" s="43"/>
      <c r="U123" s="43"/>
      <c r="V123" s="43"/>
      <c r="W123" s="47">
        <f t="shared" si="16"/>
        <v>0</v>
      </c>
      <c r="X123" s="88" t="e">
        <f t="shared" si="13"/>
        <v>#DIV/0!</v>
      </c>
      <c r="Y123" s="43"/>
      <c r="Z123" s="43"/>
      <c r="AA123" s="43"/>
      <c r="AB123" s="43"/>
      <c r="AC123" s="43"/>
      <c r="AD123" s="47">
        <f t="shared" si="17"/>
        <v>0</v>
      </c>
      <c r="AE123" s="88" t="e">
        <f t="shared" si="21"/>
        <v>#DIV/0!</v>
      </c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7">
        <f t="shared" si="18"/>
        <v>0</v>
      </c>
      <c r="AV123" s="88" t="e">
        <f t="shared" si="22"/>
        <v>#DIV/0!</v>
      </c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2.75">
      <c r="A124" s="37">
        <v>116</v>
      </c>
      <c r="B124" s="39">
        <v>121</v>
      </c>
      <c r="C124" s="39" t="s">
        <v>134</v>
      </c>
      <c r="D124" s="39"/>
      <c r="E124" s="39"/>
      <c r="F124" s="50">
        <v>18.447516</v>
      </c>
      <c r="G124" s="50">
        <v>-72.676183</v>
      </c>
      <c r="H124" s="51" t="s">
        <v>140</v>
      </c>
      <c r="I124" s="40"/>
      <c r="J124" s="43"/>
      <c r="K124" s="64"/>
      <c r="L124" s="43"/>
      <c r="M124" s="43"/>
      <c r="N124" s="43"/>
      <c r="O124" s="40">
        <f t="shared" si="14"/>
        <v>0</v>
      </c>
      <c r="P124" s="88" t="e">
        <f t="shared" si="19"/>
        <v>#DIV/0!</v>
      </c>
      <c r="Q124" s="43"/>
      <c r="R124" s="47">
        <f t="shared" si="15"/>
        <v>0</v>
      </c>
      <c r="S124" s="88" t="e">
        <f t="shared" si="20"/>
        <v>#DIV/0!</v>
      </c>
      <c r="T124" s="43"/>
      <c r="U124" s="43"/>
      <c r="V124" s="43"/>
      <c r="W124" s="47">
        <f t="shared" si="16"/>
        <v>0</v>
      </c>
      <c r="X124" s="88" t="e">
        <f t="shared" si="13"/>
        <v>#DIV/0!</v>
      </c>
      <c r="Y124" s="43"/>
      <c r="Z124" s="43"/>
      <c r="AA124" s="43"/>
      <c r="AB124" s="43"/>
      <c r="AC124" s="43"/>
      <c r="AD124" s="47">
        <f t="shared" si="17"/>
        <v>0</v>
      </c>
      <c r="AE124" s="88" t="e">
        <f t="shared" si="21"/>
        <v>#DIV/0!</v>
      </c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7">
        <f t="shared" si="18"/>
        <v>0</v>
      </c>
      <c r="AV124" s="88" t="e">
        <f t="shared" si="22"/>
        <v>#DIV/0!</v>
      </c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22" customFormat="1" ht="11.25">
      <c r="A125" s="37">
        <v>117</v>
      </c>
      <c r="B125" s="39">
        <v>121</v>
      </c>
      <c r="C125" s="39" t="s">
        <v>134</v>
      </c>
      <c r="D125" s="39"/>
      <c r="E125" s="39"/>
      <c r="F125" s="50">
        <v>18.481366</v>
      </c>
      <c r="G125" s="50">
        <v>-72.565216</v>
      </c>
      <c r="H125" s="51" t="s">
        <v>141</v>
      </c>
      <c r="I125" s="40"/>
      <c r="J125" s="43"/>
      <c r="K125" s="64"/>
      <c r="L125" s="43"/>
      <c r="M125" s="43"/>
      <c r="N125" s="43"/>
      <c r="O125" s="40">
        <f t="shared" si="14"/>
        <v>0</v>
      </c>
      <c r="P125" s="88" t="e">
        <f t="shared" si="19"/>
        <v>#DIV/0!</v>
      </c>
      <c r="Q125" s="43"/>
      <c r="R125" s="47">
        <f t="shared" si="15"/>
        <v>0</v>
      </c>
      <c r="S125" s="88" t="e">
        <f t="shared" si="20"/>
        <v>#DIV/0!</v>
      </c>
      <c r="T125" s="43"/>
      <c r="U125" s="43"/>
      <c r="V125" s="43"/>
      <c r="W125" s="47">
        <f t="shared" si="16"/>
        <v>0</v>
      </c>
      <c r="X125" s="88" t="e">
        <f t="shared" si="13"/>
        <v>#DIV/0!</v>
      </c>
      <c r="Y125" s="43"/>
      <c r="Z125" s="43"/>
      <c r="AA125" s="43"/>
      <c r="AB125" s="43"/>
      <c r="AC125" s="43"/>
      <c r="AD125" s="47">
        <f t="shared" si="17"/>
        <v>0</v>
      </c>
      <c r="AE125" s="88" t="e">
        <f t="shared" si="21"/>
        <v>#DIV/0!</v>
      </c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7">
        <f t="shared" si="18"/>
        <v>0</v>
      </c>
      <c r="AV125" s="88" t="e">
        <f t="shared" si="22"/>
        <v>#DIV/0!</v>
      </c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s="22" customFormat="1" ht="11.25">
      <c r="A126" s="37">
        <v>118</v>
      </c>
      <c r="B126" s="39">
        <v>121</v>
      </c>
      <c r="C126" s="39" t="s">
        <v>134</v>
      </c>
      <c r="D126" s="39"/>
      <c r="E126" s="39"/>
      <c r="F126" s="50">
        <v>18.486883</v>
      </c>
      <c r="G126" s="50">
        <v>-72.5765</v>
      </c>
      <c r="H126" s="51" t="s">
        <v>142</v>
      </c>
      <c r="I126" s="40"/>
      <c r="J126" s="43"/>
      <c r="K126" s="64"/>
      <c r="L126" s="43"/>
      <c r="M126" s="43"/>
      <c r="N126" s="43"/>
      <c r="O126" s="40">
        <f t="shared" si="14"/>
        <v>0</v>
      </c>
      <c r="P126" s="88" t="e">
        <f t="shared" si="19"/>
        <v>#DIV/0!</v>
      </c>
      <c r="Q126" s="43"/>
      <c r="R126" s="47">
        <f t="shared" si="15"/>
        <v>0</v>
      </c>
      <c r="S126" s="88" t="e">
        <f t="shared" si="20"/>
        <v>#DIV/0!</v>
      </c>
      <c r="T126" s="43"/>
      <c r="U126" s="43"/>
      <c r="V126" s="43"/>
      <c r="W126" s="47">
        <f t="shared" si="16"/>
        <v>0</v>
      </c>
      <c r="X126" s="88" t="e">
        <f t="shared" si="13"/>
        <v>#DIV/0!</v>
      </c>
      <c r="Y126" s="43"/>
      <c r="Z126" s="43"/>
      <c r="AA126" s="43"/>
      <c r="AB126" s="43"/>
      <c r="AC126" s="43"/>
      <c r="AD126" s="47">
        <f t="shared" si="17"/>
        <v>0</v>
      </c>
      <c r="AE126" s="88" t="e">
        <f t="shared" si="21"/>
        <v>#DIV/0!</v>
      </c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7">
        <f t="shared" si="18"/>
        <v>0</v>
      </c>
      <c r="AV126" s="88" t="e">
        <f t="shared" si="22"/>
        <v>#DIV/0!</v>
      </c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22" customFormat="1" ht="12" customHeight="1">
      <c r="A127" s="37">
        <v>119</v>
      </c>
      <c r="B127" s="39">
        <v>121</v>
      </c>
      <c r="C127" s="39" t="s">
        <v>134</v>
      </c>
      <c r="D127" s="39"/>
      <c r="E127" s="39"/>
      <c r="F127" s="50">
        <v>18.4923</v>
      </c>
      <c r="G127" s="50">
        <v>-72.58715</v>
      </c>
      <c r="H127" s="51" t="s">
        <v>143</v>
      </c>
      <c r="I127" s="40"/>
      <c r="J127" s="43"/>
      <c r="K127" s="64"/>
      <c r="L127" s="43"/>
      <c r="M127" s="43"/>
      <c r="N127" s="43"/>
      <c r="O127" s="40">
        <f t="shared" si="14"/>
        <v>0</v>
      </c>
      <c r="P127" s="88" t="e">
        <f t="shared" si="19"/>
        <v>#DIV/0!</v>
      </c>
      <c r="Q127" s="43"/>
      <c r="R127" s="47">
        <f t="shared" si="15"/>
        <v>0</v>
      </c>
      <c r="S127" s="88" t="e">
        <f t="shared" si="20"/>
        <v>#DIV/0!</v>
      </c>
      <c r="T127" s="43"/>
      <c r="U127" s="43"/>
      <c r="V127" s="43"/>
      <c r="W127" s="47">
        <f t="shared" si="16"/>
        <v>0</v>
      </c>
      <c r="X127" s="88" t="e">
        <f t="shared" si="13"/>
        <v>#DIV/0!</v>
      </c>
      <c r="Y127" s="43"/>
      <c r="Z127" s="43"/>
      <c r="AA127" s="43"/>
      <c r="AB127" s="43"/>
      <c r="AC127" s="43"/>
      <c r="AD127" s="47">
        <f t="shared" si="17"/>
        <v>0</v>
      </c>
      <c r="AE127" s="88" t="e">
        <f t="shared" si="21"/>
        <v>#DIV/0!</v>
      </c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7">
        <f t="shared" si="18"/>
        <v>0</v>
      </c>
      <c r="AV127" s="88" t="e">
        <f t="shared" si="22"/>
        <v>#DIV/0!</v>
      </c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s="22" customFormat="1" ht="12" customHeight="1">
      <c r="A128" s="37">
        <v>120</v>
      </c>
      <c r="B128" s="39">
        <v>121</v>
      </c>
      <c r="C128" s="39" t="s">
        <v>134</v>
      </c>
      <c r="D128" s="39"/>
      <c r="E128" s="39"/>
      <c r="F128" s="50">
        <v>18.49615</v>
      </c>
      <c r="G128" s="50">
        <v>-72.584883</v>
      </c>
      <c r="H128" s="51" t="s">
        <v>144</v>
      </c>
      <c r="I128" s="40"/>
      <c r="J128" s="43"/>
      <c r="K128" s="64"/>
      <c r="L128" s="43"/>
      <c r="M128" s="43"/>
      <c r="N128" s="43"/>
      <c r="O128" s="40">
        <f t="shared" si="14"/>
        <v>0</v>
      </c>
      <c r="P128" s="88" t="e">
        <f t="shared" si="19"/>
        <v>#DIV/0!</v>
      </c>
      <c r="Q128" s="43"/>
      <c r="R128" s="47">
        <f t="shared" si="15"/>
        <v>0</v>
      </c>
      <c r="S128" s="88" t="e">
        <f t="shared" si="20"/>
        <v>#DIV/0!</v>
      </c>
      <c r="T128" s="43"/>
      <c r="U128" s="43"/>
      <c r="V128" s="43"/>
      <c r="W128" s="47">
        <f t="shared" si="16"/>
        <v>0</v>
      </c>
      <c r="X128" s="88" t="e">
        <f t="shared" si="13"/>
        <v>#DIV/0!</v>
      </c>
      <c r="Y128" s="43"/>
      <c r="Z128" s="43"/>
      <c r="AA128" s="43"/>
      <c r="AB128" s="43"/>
      <c r="AC128" s="43"/>
      <c r="AD128" s="47">
        <f t="shared" si="17"/>
        <v>0</v>
      </c>
      <c r="AE128" s="88" t="e">
        <f t="shared" si="21"/>
        <v>#DIV/0!</v>
      </c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7">
        <f t="shared" si="18"/>
        <v>0</v>
      </c>
      <c r="AV128" s="88" t="e">
        <f t="shared" si="22"/>
        <v>#DIV/0!</v>
      </c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s="22" customFormat="1" ht="11.25">
      <c r="A129" s="37">
        <v>121</v>
      </c>
      <c r="B129" s="39">
        <v>121</v>
      </c>
      <c r="C129" s="39" t="s">
        <v>134</v>
      </c>
      <c r="D129" s="39"/>
      <c r="E129" s="39"/>
      <c r="F129" s="50">
        <v>18.499416</v>
      </c>
      <c r="G129" s="50">
        <v>-72.6011</v>
      </c>
      <c r="H129" s="51" t="s">
        <v>145</v>
      </c>
      <c r="I129" s="40"/>
      <c r="J129" s="43"/>
      <c r="K129" s="64"/>
      <c r="L129" s="43"/>
      <c r="M129" s="43"/>
      <c r="N129" s="43"/>
      <c r="O129" s="40">
        <f t="shared" si="14"/>
        <v>0</v>
      </c>
      <c r="P129" s="88" t="e">
        <f t="shared" si="19"/>
        <v>#DIV/0!</v>
      </c>
      <c r="Q129" s="43"/>
      <c r="R129" s="47">
        <f t="shared" si="15"/>
        <v>0</v>
      </c>
      <c r="S129" s="88" t="e">
        <f t="shared" si="20"/>
        <v>#DIV/0!</v>
      </c>
      <c r="T129" s="43"/>
      <c r="U129" s="43"/>
      <c r="V129" s="43"/>
      <c r="W129" s="47">
        <f t="shared" si="16"/>
        <v>0</v>
      </c>
      <c r="X129" s="88" t="e">
        <f t="shared" si="13"/>
        <v>#DIV/0!</v>
      </c>
      <c r="Y129" s="43"/>
      <c r="Z129" s="43"/>
      <c r="AA129" s="43"/>
      <c r="AB129" s="43"/>
      <c r="AC129" s="43"/>
      <c r="AD129" s="47">
        <f t="shared" si="17"/>
        <v>0</v>
      </c>
      <c r="AE129" s="88" t="e">
        <f t="shared" si="21"/>
        <v>#DIV/0!</v>
      </c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7">
        <f t="shared" si="18"/>
        <v>0</v>
      </c>
      <c r="AV129" s="88" t="e">
        <f t="shared" si="22"/>
        <v>#DIV/0!</v>
      </c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2" customHeight="1">
      <c r="A130" s="37">
        <v>122</v>
      </c>
      <c r="B130" s="39">
        <v>121</v>
      </c>
      <c r="C130" s="39" t="s">
        <v>134</v>
      </c>
      <c r="D130" s="39"/>
      <c r="E130" s="39"/>
      <c r="F130" s="50">
        <v>18.507766</v>
      </c>
      <c r="G130" s="50">
        <v>-72.627416</v>
      </c>
      <c r="H130" s="51" t="s">
        <v>146</v>
      </c>
      <c r="I130" s="43"/>
      <c r="J130" s="43"/>
      <c r="K130" s="64"/>
      <c r="L130" s="43"/>
      <c r="M130" s="43"/>
      <c r="N130" s="43"/>
      <c r="O130" s="40">
        <f t="shared" si="14"/>
        <v>0</v>
      </c>
      <c r="P130" s="88" t="e">
        <f t="shared" si="19"/>
        <v>#DIV/0!</v>
      </c>
      <c r="Q130" s="43"/>
      <c r="R130" s="47">
        <f t="shared" si="15"/>
        <v>0</v>
      </c>
      <c r="S130" s="88" t="e">
        <f t="shared" si="20"/>
        <v>#DIV/0!</v>
      </c>
      <c r="T130" s="43"/>
      <c r="U130" s="43"/>
      <c r="V130" s="43"/>
      <c r="W130" s="47">
        <f t="shared" si="16"/>
        <v>0</v>
      </c>
      <c r="X130" s="88" t="e">
        <f t="shared" si="13"/>
        <v>#DIV/0!</v>
      </c>
      <c r="Y130" s="43"/>
      <c r="Z130" s="43"/>
      <c r="AA130" s="43"/>
      <c r="AB130" s="43"/>
      <c r="AC130" s="43"/>
      <c r="AD130" s="47">
        <f t="shared" si="17"/>
        <v>0</v>
      </c>
      <c r="AE130" s="88" t="e">
        <f t="shared" si="21"/>
        <v>#DIV/0!</v>
      </c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7">
        <f t="shared" si="18"/>
        <v>0</v>
      </c>
      <c r="AV130" s="88" t="e">
        <f t="shared" si="22"/>
        <v>#DIV/0!</v>
      </c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2" customHeight="1">
      <c r="A131" s="37">
        <v>123</v>
      </c>
      <c r="B131" s="39">
        <v>121</v>
      </c>
      <c r="C131" s="39" t="s">
        <v>134</v>
      </c>
      <c r="D131" s="39"/>
      <c r="E131" s="39"/>
      <c r="F131" s="50">
        <v>18.507866</v>
      </c>
      <c r="G131" s="50">
        <v>-72.627616</v>
      </c>
      <c r="H131" s="51" t="s">
        <v>147</v>
      </c>
      <c r="I131" s="43"/>
      <c r="J131" s="43"/>
      <c r="K131" s="64"/>
      <c r="L131" s="43"/>
      <c r="M131" s="43"/>
      <c r="N131" s="43"/>
      <c r="O131" s="40">
        <f t="shared" si="14"/>
        <v>0</v>
      </c>
      <c r="P131" s="88" t="e">
        <f t="shared" si="19"/>
        <v>#DIV/0!</v>
      </c>
      <c r="Q131" s="43"/>
      <c r="R131" s="47">
        <f t="shared" si="15"/>
        <v>0</v>
      </c>
      <c r="S131" s="88" t="e">
        <f t="shared" si="20"/>
        <v>#DIV/0!</v>
      </c>
      <c r="T131" s="43"/>
      <c r="U131" s="43"/>
      <c r="V131" s="43"/>
      <c r="W131" s="47">
        <f t="shared" si="16"/>
        <v>0</v>
      </c>
      <c r="X131" s="88" t="e">
        <f t="shared" si="13"/>
        <v>#DIV/0!</v>
      </c>
      <c r="Y131" s="43"/>
      <c r="Z131" s="43"/>
      <c r="AA131" s="43"/>
      <c r="AB131" s="43"/>
      <c r="AC131" s="43"/>
      <c r="AD131" s="47">
        <f t="shared" si="17"/>
        <v>0</v>
      </c>
      <c r="AE131" s="88" t="e">
        <f t="shared" si="21"/>
        <v>#DIV/0!</v>
      </c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7">
        <f t="shared" si="18"/>
        <v>0</v>
      </c>
      <c r="AV131" s="88" t="e">
        <f t="shared" si="22"/>
        <v>#DIV/0!</v>
      </c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2" customHeight="1">
      <c r="A132" s="37">
        <v>124</v>
      </c>
      <c r="B132" s="39">
        <v>121</v>
      </c>
      <c r="C132" s="39" t="s">
        <v>134</v>
      </c>
      <c r="D132" s="39"/>
      <c r="E132" s="39"/>
      <c r="F132" s="50">
        <v>18.50925</v>
      </c>
      <c r="G132" s="50">
        <v>-72.629366</v>
      </c>
      <c r="H132" s="51" t="s">
        <v>148</v>
      </c>
      <c r="I132" s="43"/>
      <c r="J132" s="43"/>
      <c r="K132" s="64"/>
      <c r="L132" s="43"/>
      <c r="M132" s="43"/>
      <c r="N132" s="43"/>
      <c r="O132" s="40">
        <f t="shared" si="14"/>
        <v>0</v>
      </c>
      <c r="P132" s="88" t="e">
        <f t="shared" si="19"/>
        <v>#DIV/0!</v>
      </c>
      <c r="Q132" s="43"/>
      <c r="R132" s="47">
        <f t="shared" si="15"/>
        <v>0</v>
      </c>
      <c r="S132" s="88" t="e">
        <f t="shared" si="20"/>
        <v>#DIV/0!</v>
      </c>
      <c r="T132" s="43"/>
      <c r="U132" s="43"/>
      <c r="V132" s="43"/>
      <c r="W132" s="47">
        <f t="shared" si="16"/>
        <v>0</v>
      </c>
      <c r="X132" s="88" t="e">
        <f t="shared" si="13"/>
        <v>#DIV/0!</v>
      </c>
      <c r="Y132" s="43"/>
      <c r="Z132" s="43"/>
      <c r="AA132" s="43"/>
      <c r="AB132" s="43"/>
      <c r="AC132" s="43"/>
      <c r="AD132" s="47">
        <f t="shared" si="17"/>
        <v>0</v>
      </c>
      <c r="AE132" s="88" t="e">
        <f t="shared" si="21"/>
        <v>#DIV/0!</v>
      </c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7">
        <f t="shared" si="18"/>
        <v>0</v>
      </c>
      <c r="AV132" s="88" t="e">
        <f t="shared" si="22"/>
        <v>#DIV/0!</v>
      </c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2.75">
      <c r="A133" s="37">
        <v>125</v>
      </c>
      <c r="B133" s="39">
        <v>121</v>
      </c>
      <c r="C133" s="39" t="s">
        <v>134</v>
      </c>
      <c r="D133" s="39"/>
      <c r="E133" s="39"/>
      <c r="F133" s="50">
        <v>18.510566</v>
      </c>
      <c r="G133" s="50">
        <v>-72.633166</v>
      </c>
      <c r="H133" s="51" t="s">
        <v>149</v>
      </c>
      <c r="I133" s="40"/>
      <c r="J133" s="43"/>
      <c r="K133" s="64"/>
      <c r="L133" s="43"/>
      <c r="M133" s="43"/>
      <c r="N133" s="43"/>
      <c r="O133" s="40">
        <f t="shared" si="14"/>
        <v>0</v>
      </c>
      <c r="P133" s="88" t="e">
        <f t="shared" si="19"/>
        <v>#DIV/0!</v>
      </c>
      <c r="Q133" s="43"/>
      <c r="R133" s="47">
        <f t="shared" si="15"/>
        <v>0</v>
      </c>
      <c r="S133" s="88" t="e">
        <f t="shared" si="20"/>
        <v>#DIV/0!</v>
      </c>
      <c r="T133" s="43"/>
      <c r="U133" s="43"/>
      <c r="V133" s="43"/>
      <c r="W133" s="47">
        <f t="shared" si="16"/>
        <v>0</v>
      </c>
      <c r="X133" s="88" t="e">
        <f t="shared" si="13"/>
        <v>#DIV/0!</v>
      </c>
      <c r="Y133" s="43"/>
      <c r="Z133" s="43"/>
      <c r="AA133" s="43"/>
      <c r="AB133" s="43"/>
      <c r="AC133" s="43"/>
      <c r="AD133" s="47">
        <f t="shared" si="17"/>
        <v>0</v>
      </c>
      <c r="AE133" s="88" t="e">
        <f t="shared" si="21"/>
        <v>#DIV/0!</v>
      </c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7">
        <f t="shared" si="18"/>
        <v>0</v>
      </c>
      <c r="AV133" s="88" t="e">
        <f t="shared" si="22"/>
        <v>#DIV/0!</v>
      </c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2.75">
      <c r="A134" s="37">
        <v>126</v>
      </c>
      <c r="B134" s="39">
        <v>121</v>
      </c>
      <c r="C134" s="39" t="s">
        <v>134</v>
      </c>
      <c r="D134" s="39"/>
      <c r="E134" s="39"/>
      <c r="F134" s="50">
        <v>18.51165</v>
      </c>
      <c r="G134" s="50">
        <v>-72.628633</v>
      </c>
      <c r="H134" s="51" t="s">
        <v>150</v>
      </c>
      <c r="I134" s="43"/>
      <c r="J134" s="43"/>
      <c r="K134" s="64"/>
      <c r="L134" s="43"/>
      <c r="M134" s="43"/>
      <c r="N134" s="43"/>
      <c r="O134" s="40">
        <f t="shared" si="14"/>
        <v>0</v>
      </c>
      <c r="P134" s="88" t="e">
        <f t="shared" si="19"/>
        <v>#DIV/0!</v>
      </c>
      <c r="Q134" s="43"/>
      <c r="R134" s="47">
        <f t="shared" si="15"/>
        <v>0</v>
      </c>
      <c r="S134" s="88" t="e">
        <f t="shared" si="20"/>
        <v>#DIV/0!</v>
      </c>
      <c r="T134" s="43"/>
      <c r="U134" s="43"/>
      <c r="V134" s="43"/>
      <c r="W134" s="47">
        <f t="shared" si="16"/>
        <v>0</v>
      </c>
      <c r="X134" s="88" t="e">
        <f t="shared" si="13"/>
        <v>#DIV/0!</v>
      </c>
      <c r="Y134" s="43"/>
      <c r="Z134" s="43"/>
      <c r="AA134" s="43"/>
      <c r="AB134" s="43"/>
      <c r="AC134" s="43"/>
      <c r="AD134" s="47">
        <f t="shared" si="17"/>
        <v>0</v>
      </c>
      <c r="AE134" s="88" t="e">
        <f t="shared" si="21"/>
        <v>#DIV/0!</v>
      </c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7">
        <f t="shared" si="18"/>
        <v>0</v>
      </c>
      <c r="AV134" s="88" t="e">
        <f t="shared" si="22"/>
        <v>#DIV/0!</v>
      </c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s="22" customFormat="1" ht="12" customHeight="1">
      <c r="A135" s="37">
        <v>127</v>
      </c>
      <c r="B135" s="39">
        <v>121</v>
      </c>
      <c r="C135" s="39" t="s">
        <v>134</v>
      </c>
      <c r="D135" s="39"/>
      <c r="E135" s="39"/>
      <c r="F135" s="50">
        <v>18.513316</v>
      </c>
      <c r="G135" s="50">
        <v>-72.609316</v>
      </c>
      <c r="H135" s="51" t="s">
        <v>151</v>
      </c>
      <c r="I135" s="40"/>
      <c r="J135" s="43"/>
      <c r="K135" s="64"/>
      <c r="L135" s="43"/>
      <c r="M135" s="43"/>
      <c r="N135" s="43"/>
      <c r="O135" s="40">
        <f t="shared" si="14"/>
        <v>0</v>
      </c>
      <c r="P135" s="88" t="e">
        <f t="shared" si="19"/>
        <v>#DIV/0!</v>
      </c>
      <c r="Q135" s="43"/>
      <c r="R135" s="47">
        <f t="shared" si="15"/>
        <v>0</v>
      </c>
      <c r="S135" s="88" t="e">
        <f t="shared" si="20"/>
        <v>#DIV/0!</v>
      </c>
      <c r="T135" s="43"/>
      <c r="U135" s="43"/>
      <c r="V135" s="43"/>
      <c r="W135" s="47">
        <f t="shared" si="16"/>
        <v>0</v>
      </c>
      <c r="X135" s="88" t="e">
        <f t="shared" si="13"/>
        <v>#DIV/0!</v>
      </c>
      <c r="Y135" s="43"/>
      <c r="Z135" s="43"/>
      <c r="AA135" s="43"/>
      <c r="AB135" s="43"/>
      <c r="AC135" s="43"/>
      <c r="AD135" s="47">
        <f t="shared" si="17"/>
        <v>0</v>
      </c>
      <c r="AE135" s="88" t="e">
        <f t="shared" si="21"/>
        <v>#DIV/0!</v>
      </c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7">
        <f t="shared" si="18"/>
        <v>0</v>
      </c>
      <c r="AV135" s="88" t="e">
        <f t="shared" si="22"/>
        <v>#DIV/0!</v>
      </c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s="22" customFormat="1" ht="11.25">
      <c r="A136" s="37">
        <v>128</v>
      </c>
      <c r="B136" s="39">
        <v>121</v>
      </c>
      <c r="C136" s="39" t="s">
        <v>134</v>
      </c>
      <c r="D136" s="39"/>
      <c r="E136" s="39"/>
      <c r="F136" s="50">
        <v>18.51335</v>
      </c>
      <c r="G136" s="50">
        <v>-72.600516</v>
      </c>
      <c r="H136" s="51" t="s">
        <v>152</v>
      </c>
      <c r="I136" s="40"/>
      <c r="J136" s="43"/>
      <c r="K136" s="64"/>
      <c r="L136" s="43"/>
      <c r="M136" s="43"/>
      <c r="N136" s="43"/>
      <c r="O136" s="40">
        <f t="shared" si="14"/>
        <v>0</v>
      </c>
      <c r="P136" s="88" t="e">
        <f t="shared" si="19"/>
        <v>#DIV/0!</v>
      </c>
      <c r="Q136" s="43"/>
      <c r="R136" s="47">
        <f t="shared" si="15"/>
        <v>0</v>
      </c>
      <c r="S136" s="88" t="e">
        <f t="shared" si="20"/>
        <v>#DIV/0!</v>
      </c>
      <c r="T136" s="43"/>
      <c r="U136" s="43"/>
      <c r="V136" s="43"/>
      <c r="W136" s="47">
        <f t="shared" si="16"/>
        <v>0</v>
      </c>
      <c r="X136" s="88" t="e">
        <f t="shared" si="13"/>
        <v>#DIV/0!</v>
      </c>
      <c r="Y136" s="43"/>
      <c r="Z136" s="43"/>
      <c r="AA136" s="43"/>
      <c r="AB136" s="43"/>
      <c r="AC136" s="43"/>
      <c r="AD136" s="47">
        <f t="shared" si="17"/>
        <v>0</v>
      </c>
      <c r="AE136" s="88" t="e">
        <f t="shared" si="21"/>
        <v>#DIV/0!</v>
      </c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7">
        <f t="shared" si="18"/>
        <v>0</v>
      </c>
      <c r="AV136" s="88" t="e">
        <f t="shared" si="22"/>
        <v>#DIV/0!</v>
      </c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s="22" customFormat="1" ht="11.25">
      <c r="A137" s="37">
        <v>129</v>
      </c>
      <c r="B137" s="39">
        <v>121</v>
      </c>
      <c r="C137" s="39" t="s">
        <v>134</v>
      </c>
      <c r="D137" s="39"/>
      <c r="E137" s="39"/>
      <c r="F137" s="50">
        <v>18.513933</v>
      </c>
      <c r="G137" s="50">
        <v>-72.609366</v>
      </c>
      <c r="H137" s="51" t="s">
        <v>153</v>
      </c>
      <c r="I137" s="40"/>
      <c r="J137" s="43"/>
      <c r="K137" s="64"/>
      <c r="L137" s="43"/>
      <c r="M137" s="43"/>
      <c r="N137" s="43"/>
      <c r="O137" s="40">
        <f t="shared" si="14"/>
        <v>0</v>
      </c>
      <c r="P137" s="88" t="e">
        <f t="shared" si="19"/>
        <v>#DIV/0!</v>
      </c>
      <c r="Q137" s="43"/>
      <c r="R137" s="47">
        <f t="shared" si="15"/>
        <v>0</v>
      </c>
      <c r="S137" s="88" t="e">
        <f t="shared" si="20"/>
        <v>#DIV/0!</v>
      </c>
      <c r="T137" s="43"/>
      <c r="U137" s="43"/>
      <c r="V137" s="43"/>
      <c r="W137" s="47">
        <f t="shared" si="16"/>
        <v>0</v>
      </c>
      <c r="X137" s="88" t="e">
        <f aca="true" t="shared" si="25" ref="X137:X200">V137/W137</f>
        <v>#DIV/0!</v>
      </c>
      <c r="Y137" s="43"/>
      <c r="Z137" s="43"/>
      <c r="AA137" s="43"/>
      <c r="AB137" s="43"/>
      <c r="AC137" s="43"/>
      <c r="AD137" s="47">
        <f t="shared" si="17"/>
        <v>0</v>
      </c>
      <c r="AE137" s="88" t="e">
        <f t="shared" si="21"/>
        <v>#DIV/0!</v>
      </c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7">
        <f t="shared" si="18"/>
        <v>0</v>
      </c>
      <c r="AV137" s="88" t="e">
        <f t="shared" si="22"/>
        <v>#DIV/0!</v>
      </c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s="22" customFormat="1" ht="11.25">
      <c r="A138" s="37">
        <v>130</v>
      </c>
      <c r="B138" s="39">
        <v>121</v>
      </c>
      <c r="C138" s="39" t="s">
        <v>134</v>
      </c>
      <c r="D138" s="39"/>
      <c r="E138" s="39"/>
      <c r="F138" s="50">
        <v>18.514766</v>
      </c>
      <c r="G138" s="50">
        <v>-72.61375</v>
      </c>
      <c r="H138" s="51" t="s">
        <v>154</v>
      </c>
      <c r="I138" s="40"/>
      <c r="J138" s="43"/>
      <c r="K138" s="64"/>
      <c r="L138" s="43"/>
      <c r="M138" s="43"/>
      <c r="N138" s="43"/>
      <c r="O138" s="40">
        <f aca="true" t="shared" si="26" ref="O138:O201">(I138*15)</f>
        <v>0</v>
      </c>
      <c r="P138" s="88" t="e">
        <f t="shared" si="19"/>
        <v>#DIV/0!</v>
      </c>
      <c r="Q138" s="43"/>
      <c r="R138" s="47">
        <f aca="true" t="shared" si="27" ref="R138:R201">(I138/250)</f>
        <v>0</v>
      </c>
      <c r="S138" s="88" t="e">
        <f t="shared" si="20"/>
        <v>#DIV/0!</v>
      </c>
      <c r="T138" s="43"/>
      <c r="U138" s="43"/>
      <c r="V138" s="43"/>
      <c r="W138" s="47">
        <f aca="true" t="shared" si="28" ref="W138:W201">I138/20</f>
        <v>0</v>
      </c>
      <c r="X138" s="88" t="e">
        <f t="shared" si="25"/>
        <v>#DIV/0!</v>
      </c>
      <c r="Y138" s="43"/>
      <c r="Z138" s="43"/>
      <c r="AA138" s="43"/>
      <c r="AB138" s="43"/>
      <c r="AC138" s="43"/>
      <c r="AD138" s="47">
        <f aca="true" t="shared" si="29" ref="AD138:AD201">J138</f>
        <v>0</v>
      </c>
      <c r="AE138" s="88" t="e">
        <f t="shared" si="21"/>
        <v>#DIV/0!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7">
        <f aca="true" t="shared" si="30" ref="AU138:AU201">J138</f>
        <v>0</v>
      </c>
      <c r="AV138" s="88" t="e">
        <f t="shared" si="22"/>
        <v>#DIV/0!</v>
      </c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2.75">
      <c r="A139" s="37">
        <v>131</v>
      </c>
      <c r="B139" s="39">
        <v>121</v>
      </c>
      <c r="C139" s="39" t="s">
        <v>134</v>
      </c>
      <c r="D139" s="39"/>
      <c r="E139" s="39"/>
      <c r="F139" s="50">
        <v>18.515616</v>
      </c>
      <c r="G139" s="50">
        <v>-72.632183</v>
      </c>
      <c r="H139" s="51" t="s">
        <v>155</v>
      </c>
      <c r="I139" s="43"/>
      <c r="J139" s="43"/>
      <c r="K139" s="64"/>
      <c r="L139" s="43"/>
      <c r="M139" s="43"/>
      <c r="N139" s="43"/>
      <c r="O139" s="40">
        <f t="shared" si="26"/>
        <v>0</v>
      </c>
      <c r="P139" s="88" t="e">
        <f t="shared" si="19"/>
        <v>#DIV/0!</v>
      </c>
      <c r="Q139" s="43"/>
      <c r="R139" s="47">
        <f t="shared" si="27"/>
        <v>0</v>
      </c>
      <c r="S139" s="88" t="e">
        <f t="shared" si="20"/>
        <v>#DIV/0!</v>
      </c>
      <c r="T139" s="43"/>
      <c r="U139" s="43"/>
      <c r="V139" s="43"/>
      <c r="W139" s="47">
        <f t="shared" si="28"/>
        <v>0</v>
      </c>
      <c r="X139" s="88" t="e">
        <f t="shared" si="25"/>
        <v>#DIV/0!</v>
      </c>
      <c r="Y139" s="43"/>
      <c r="Z139" s="43"/>
      <c r="AA139" s="43"/>
      <c r="AB139" s="43"/>
      <c r="AC139" s="43"/>
      <c r="AD139" s="47">
        <f t="shared" si="29"/>
        <v>0</v>
      </c>
      <c r="AE139" s="88" t="e">
        <f t="shared" si="21"/>
        <v>#DIV/0!</v>
      </c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7">
        <f t="shared" si="30"/>
        <v>0</v>
      </c>
      <c r="AV139" s="88" t="e">
        <f t="shared" si="22"/>
        <v>#DIV/0!</v>
      </c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22" customFormat="1" ht="11.25">
      <c r="A140" s="37">
        <v>132</v>
      </c>
      <c r="B140" s="39">
        <v>121</v>
      </c>
      <c r="C140" s="39" t="s">
        <v>134</v>
      </c>
      <c r="D140" s="39"/>
      <c r="E140" s="39"/>
      <c r="F140" s="50">
        <v>18.516033</v>
      </c>
      <c r="G140" s="50">
        <v>-72.6107</v>
      </c>
      <c r="H140" s="51" t="s">
        <v>156</v>
      </c>
      <c r="I140" s="40"/>
      <c r="J140" s="43"/>
      <c r="K140" s="64"/>
      <c r="L140" s="43"/>
      <c r="M140" s="43"/>
      <c r="N140" s="43"/>
      <c r="O140" s="40">
        <f t="shared" si="26"/>
        <v>0</v>
      </c>
      <c r="P140" s="88" t="e">
        <f aca="true" t="shared" si="31" ref="P140:P203">N140/O140</f>
        <v>#DIV/0!</v>
      </c>
      <c r="Q140" s="43"/>
      <c r="R140" s="47">
        <f t="shared" si="27"/>
        <v>0</v>
      </c>
      <c r="S140" s="88" t="e">
        <f aca="true" t="shared" si="32" ref="S140:S203">Q140/R140</f>
        <v>#DIV/0!</v>
      </c>
      <c r="T140" s="43"/>
      <c r="U140" s="43"/>
      <c r="V140" s="43"/>
      <c r="W140" s="47">
        <f t="shared" si="28"/>
        <v>0</v>
      </c>
      <c r="X140" s="88" t="e">
        <f t="shared" si="25"/>
        <v>#DIV/0!</v>
      </c>
      <c r="Y140" s="43"/>
      <c r="Z140" s="43"/>
      <c r="AA140" s="43"/>
      <c r="AB140" s="43"/>
      <c r="AC140" s="43"/>
      <c r="AD140" s="47">
        <f t="shared" si="29"/>
        <v>0</v>
      </c>
      <c r="AE140" s="88" t="e">
        <f aca="true" t="shared" si="33" ref="AE140:AE203">((AA140)+(AB140*2)+(AC140/2))/AD140</f>
        <v>#DIV/0!</v>
      </c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7">
        <f t="shared" si="30"/>
        <v>0</v>
      </c>
      <c r="AV140" s="88" t="e">
        <f aca="true" t="shared" si="34" ref="AV140:AV203">((AM140/AU140)+(AN140/AU140)+(AO140/AU140)+(AP140/AU140)+(AQ140/AU140)+(AR140/AU140)+(AS140/AU140))/7</f>
        <v>#DIV/0!</v>
      </c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s="22" customFormat="1" ht="11.25">
      <c r="A141" s="37">
        <v>133</v>
      </c>
      <c r="B141" s="39">
        <v>121</v>
      </c>
      <c r="C141" s="39" t="s">
        <v>134</v>
      </c>
      <c r="D141" s="39"/>
      <c r="E141" s="39"/>
      <c r="F141" s="50">
        <v>18.5183</v>
      </c>
      <c r="G141" s="50">
        <v>-72.62345</v>
      </c>
      <c r="H141" s="51" t="s">
        <v>157</v>
      </c>
      <c r="I141" s="40"/>
      <c r="J141" s="43"/>
      <c r="K141" s="64"/>
      <c r="L141" s="43"/>
      <c r="M141" s="43"/>
      <c r="N141" s="43"/>
      <c r="O141" s="40">
        <f t="shared" si="26"/>
        <v>0</v>
      </c>
      <c r="P141" s="88" t="e">
        <f t="shared" si="31"/>
        <v>#DIV/0!</v>
      </c>
      <c r="Q141" s="43"/>
      <c r="R141" s="47">
        <f t="shared" si="27"/>
        <v>0</v>
      </c>
      <c r="S141" s="88" t="e">
        <f t="shared" si="32"/>
        <v>#DIV/0!</v>
      </c>
      <c r="T141" s="43"/>
      <c r="U141" s="43"/>
      <c r="V141" s="43"/>
      <c r="W141" s="47">
        <f t="shared" si="28"/>
        <v>0</v>
      </c>
      <c r="X141" s="88" t="e">
        <f t="shared" si="25"/>
        <v>#DIV/0!</v>
      </c>
      <c r="Y141" s="43"/>
      <c r="Z141" s="43"/>
      <c r="AA141" s="43"/>
      <c r="AB141" s="43"/>
      <c r="AC141" s="43"/>
      <c r="AD141" s="47">
        <f t="shared" si="29"/>
        <v>0</v>
      </c>
      <c r="AE141" s="88" t="e">
        <f t="shared" si="33"/>
        <v>#DIV/0!</v>
      </c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7">
        <f t="shared" si="30"/>
        <v>0</v>
      </c>
      <c r="AV141" s="88" t="e">
        <f t="shared" si="34"/>
        <v>#DIV/0!</v>
      </c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s="22" customFormat="1" ht="12" customHeight="1">
      <c r="A142" s="37">
        <v>134</v>
      </c>
      <c r="B142" s="39">
        <v>121</v>
      </c>
      <c r="C142" s="39" t="s">
        <v>134</v>
      </c>
      <c r="D142" s="39"/>
      <c r="E142" s="39"/>
      <c r="F142" s="50">
        <v>18.532633</v>
      </c>
      <c r="G142" s="50">
        <v>-72.61995</v>
      </c>
      <c r="H142" s="51" t="s">
        <v>158</v>
      </c>
      <c r="I142" s="40"/>
      <c r="J142" s="43"/>
      <c r="K142" s="64"/>
      <c r="L142" s="43"/>
      <c r="M142" s="43"/>
      <c r="N142" s="43"/>
      <c r="O142" s="40">
        <f t="shared" si="26"/>
        <v>0</v>
      </c>
      <c r="P142" s="88" t="e">
        <f t="shared" si="31"/>
        <v>#DIV/0!</v>
      </c>
      <c r="Q142" s="43"/>
      <c r="R142" s="47">
        <f t="shared" si="27"/>
        <v>0</v>
      </c>
      <c r="S142" s="88" t="e">
        <f t="shared" si="32"/>
        <v>#DIV/0!</v>
      </c>
      <c r="T142" s="43"/>
      <c r="U142" s="43"/>
      <c r="V142" s="43"/>
      <c r="W142" s="47">
        <f t="shared" si="28"/>
        <v>0</v>
      </c>
      <c r="X142" s="88" t="e">
        <f t="shared" si="25"/>
        <v>#DIV/0!</v>
      </c>
      <c r="Y142" s="43"/>
      <c r="Z142" s="43"/>
      <c r="AA142" s="43"/>
      <c r="AB142" s="43"/>
      <c r="AC142" s="43"/>
      <c r="AD142" s="47">
        <f t="shared" si="29"/>
        <v>0</v>
      </c>
      <c r="AE142" s="88" t="e">
        <f t="shared" si="33"/>
        <v>#DIV/0!</v>
      </c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7">
        <f t="shared" si="30"/>
        <v>0</v>
      </c>
      <c r="AV142" s="88" t="e">
        <f t="shared" si="34"/>
        <v>#DIV/0!</v>
      </c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s="22" customFormat="1" ht="12" customHeight="1">
      <c r="A143" s="37">
        <v>135</v>
      </c>
      <c r="B143" s="39">
        <v>121</v>
      </c>
      <c r="C143" s="39" t="s">
        <v>134</v>
      </c>
      <c r="D143" s="39"/>
      <c r="E143" s="39"/>
      <c r="F143" s="50">
        <v>18.546283</v>
      </c>
      <c r="G143" s="50">
        <v>-72.610633</v>
      </c>
      <c r="H143" s="51" t="s">
        <v>159</v>
      </c>
      <c r="I143" s="40"/>
      <c r="J143" s="43"/>
      <c r="K143" s="64"/>
      <c r="L143" s="43"/>
      <c r="M143" s="43"/>
      <c r="N143" s="43"/>
      <c r="O143" s="40">
        <f t="shared" si="26"/>
        <v>0</v>
      </c>
      <c r="P143" s="88" t="e">
        <f t="shared" si="31"/>
        <v>#DIV/0!</v>
      </c>
      <c r="Q143" s="43"/>
      <c r="R143" s="47">
        <f t="shared" si="27"/>
        <v>0</v>
      </c>
      <c r="S143" s="88" t="e">
        <f t="shared" si="32"/>
        <v>#DIV/0!</v>
      </c>
      <c r="T143" s="43"/>
      <c r="U143" s="43"/>
      <c r="V143" s="43"/>
      <c r="W143" s="47">
        <f t="shared" si="28"/>
        <v>0</v>
      </c>
      <c r="X143" s="88" t="e">
        <f t="shared" si="25"/>
        <v>#DIV/0!</v>
      </c>
      <c r="Y143" s="43"/>
      <c r="Z143" s="43"/>
      <c r="AA143" s="43"/>
      <c r="AB143" s="43"/>
      <c r="AC143" s="43"/>
      <c r="AD143" s="47">
        <f t="shared" si="29"/>
        <v>0</v>
      </c>
      <c r="AE143" s="88" t="e">
        <f t="shared" si="33"/>
        <v>#DIV/0!</v>
      </c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7">
        <f t="shared" si="30"/>
        <v>0</v>
      </c>
      <c r="AV143" s="88" t="e">
        <f t="shared" si="34"/>
        <v>#DIV/0!</v>
      </c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s="22" customFormat="1" ht="11.25">
      <c r="A144" s="37">
        <v>136</v>
      </c>
      <c r="B144" s="39">
        <v>121</v>
      </c>
      <c r="C144" s="39" t="s">
        <v>134</v>
      </c>
      <c r="D144" s="39"/>
      <c r="E144" s="39"/>
      <c r="F144" s="50">
        <v>18.5474</v>
      </c>
      <c r="G144" s="50">
        <v>-72.602516</v>
      </c>
      <c r="H144" s="51" t="s">
        <v>160</v>
      </c>
      <c r="I144" s="40"/>
      <c r="J144" s="43"/>
      <c r="K144" s="64"/>
      <c r="L144" s="43"/>
      <c r="M144" s="43"/>
      <c r="N144" s="43"/>
      <c r="O144" s="40">
        <f t="shared" si="26"/>
        <v>0</v>
      </c>
      <c r="P144" s="88" t="e">
        <f t="shared" si="31"/>
        <v>#DIV/0!</v>
      </c>
      <c r="Q144" s="43"/>
      <c r="R144" s="47">
        <f t="shared" si="27"/>
        <v>0</v>
      </c>
      <c r="S144" s="88" t="e">
        <f t="shared" si="32"/>
        <v>#DIV/0!</v>
      </c>
      <c r="T144" s="43"/>
      <c r="U144" s="43"/>
      <c r="V144" s="43"/>
      <c r="W144" s="47">
        <f t="shared" si="28"/>
        <v>0</v>
      </c>
      <c r="X144" s="88" t="e">
        <f t="shared" si="25"/>
        <v>#DIV/0!</v>
      </c>
      <c r="Y144" s="43"/>
      <c r="Z144" s="43"/>
      <c r="AA144" s="43"/>
      <c r="AB144" s="43"/>
      <c r="AC144" s="43"/>
      <c r="AD144" s="47">
        <f t="shared" si="29"/>
        <v>0</v>
      </c>
      <c r="AE144" s="88" t="e">
        <f t="shared" si="33"/>
        <v>#DIV/0!</v>
      </c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7">
        <f t="shared" si="30"/>
        <v>0</v>
      </c>
      <c r="AV144" s="88" t="e">
        <f t="shared" si="34"/>
        <v>#DIV/0!</v>
      </c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2.75">
      <c r="A145" s="37">
        <v>137</v>
      </c>
      <c r="B145" s="39"/>
      <c r="C145" s="40" t="s">
        <v>161</v>
      </c>
      <c r="D145" s="39"/>
      <c r="E145" s="39"/>
      <c r="F145" s="41"/>
      <c r="G145" s="41"/>
      <c r="H145" s="39" t="s">
        <v>162</v>
      </c>
      <c r="I145" s="40">
        <f aca="true" t="shared" si="35" ref="I145:I154">J145*5</f>
        <v>100</v>
      </c>
      <c r="J145" s="40">
        <v>20</v>
      </c>
      <c r="K145" s="63"/>
      <c r="L145" s="40"/>
      <c r="M145" s="40"/>
      <c r="N145" s="40"/>
      <c r="O145" s="40">
        <f t="shared" si="26"/>
        <v>1500</v>
      </c>
      <c r="P145" s="88">
        <f t="shared" si="31"/>
        <v>0</v>
      </c>
      <c r="Q145" s="40"/>
      <c r="R145" s="47">
        <f t="shared" si="27"/>
        <v>0.4</v>
      </c>
      <c r="S145" s="88">
        <f t="shared" si="32"/>
        <v>0</v>
      </c>
      <c r="T145" s="40"/>
      <c r="U145" s="40"/>
      <c r="V145" s="40"/>
      <c r="W145" s="47">
        <f t="shared" si="28"/>
        <v>5</v>
      </c>
      <c r="X145" s="88">
        <f t="shared" si="25"/>
        <v>0</v>
      </c>
      <c r="Y145" s="40"/>
      <c r="Z145" s="40"/>
      <c r="AA145" s="40"/>
      <c r="AB145" s="40"/>
      <c r="AC145" s="40"/>
      <c r="AD145" s="47">
        <f t="shared" si="29"/>
        <v>20</v>
      </c>
      <c r="AE145" s="88">
        <f t="shared" si="33"/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7">
        <f t="shared" si="30"/>
        <v>20</v>
      </c>
      <c r="AV145" s="88">
        <f t="shared" si="34"/>
        <v>0</v>
      </c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2.75">
      <c r="A146" s="37">
        <v>138</v>
      </c>
      <c r="B146" s="39"/>
      <c r="C146" s="40" t="s">
        <v>161</v>
      </c>
      <c r="D146" s="39"/>
      <c r="E146" s="39"/>
      <c r="F146" s="41"/>
      <c r="G146" s="41"/>
      <c r="H146" s="39" t="s">
        <v>163</v>
      </c>
      <c r="I146" s="40">
        <f t="shared" si="35"/>
        <v>60</v>
      </c>
      <c r="J146" s="40">
        <v>12</v>
      </c>
      <c r="K146" s="63"/>
      <c r="L146" s="40"/>
      <c r="M146" s="40"/>
      <c r="N146" s="40"/>
      <c r="O146" s="40">
        <f t="shared" si="26"/>
        <v>900</v>
      </c>
      <c r="P146" s="88">
        <f t="shared" si="31"/>
        <v>0</v>
      </c>
      <c r="Q146" s="40"/>
      <c r="R146" s="47">
        <f t="shared" si="27"/>
        <v>0.24</v>
      </c>
      <c r="S146" s="88">
        <f t="shared" si="32"/>
        <v>0</v>
      </c>
      <c r="T146" s="40"/>
      <c r="U146" s="40"/>
      <c r="V146" s="40"/>
      <c r="W146" s="47">
        <f t="shared" si="28"/>
        <v>3</v>
      </c>
      <c r="X146" s="88">
        <f t="shared" si="25"/>
        <v>0</v>
      </c>
      <c r="Y146" s="40"/>
      <c r="Z146" s="40"/>
      <c r="AA146" s="40"/>
      <c r="AB146" s="40"/>
      <c r="AC146" s="40"/>
      <c r="AD146" s="47">
        <f t="shared" si="29"/>
        <v>12</v>
      </c>
      <c r="AE146" s="88">
        <f t="shared" si="33"/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7">
        <f t="shared" si="30"/>
        <v>12</v>
      </c>
      <c r="AV146" s="88">
        <f t="shared" si="34"/>
        <v>0</v>
      </c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2.75">
      <c r="A147" s="37">
        <v>139</v>
      </c>
      <c r="B147" s="39"/>
      <c r="C147" s="40" t="s">
        <v>161</v>
      </c>
      <c r="D147" s="39"/>
      <c r="E147" s="39"/>
      <c r="F147" s="41"/>
      <c r="G147" s="41"/>
      <c r="H147" s="39" t="s">
        <v>164</v>
      </c>
      <c r="I147" s="40">
        <f t="shared" si="35"/>
        <v>4600</v>
      </c>
      <c r="J147" s="40">
        <v>920</v>
      </c>
      <c r="K147" s="63"/>
      <c r="L147" s="40"/>
      <c r="M147" s="40"/>
      <c r="N147" s="40"/>
      <c r="O147" s="40">
        <f t="shared" si="26"/>
        <v>69000</v>
      </c>
      <c r="P147" s="88">
        <f t="shared" si="31"/>
        <v>0</v>
      </c>
      <c r="Q147" s="40"/>
      <c r="R147" s="47">
        <f t="shared" si="27"/>
        <v>18.4</v>
      </c>
      <c r="S147" s="88">
        <f t="shared" si="32"/>
        <v>0</v>
      </c>
      <c r="T147" s="40"/>
      <c r="U147" s="40"/>
      <c r="V147" s="40"/>
      <c r="W147" s="47">
        <f t="shared" si="28"/>
        <v>230</v>
      </c>
      <c r="X147" s="88">
        <f t="shared" si="25"/>
        <v>0</v>
      </c>
      <c r="Y147" s="40"/>
      <c r="Z147" s="40"/>
      <c r="AA147" s="40"/>
      <c r="AB147" s="40"/>
      <c r="AC147" s="40"/>
      <c r="AD147" s="47">
        <f t="shared" si="29"/>
        <v>920</v>
      </c>
      <c r="AE147" s="88">
        <f t="shared" si="33"/>
        <v>0</v>
      </c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7">
        <f t="shared" si="30"/>
        <v>920</v>
      </c>
      <c r="AV147" s="88">
        <f t="shared" si="34"/>
        <v>0</v>
      </c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2" customHeight="1">
      <c r="A148" s="37">
        <v>140</v>
      </c>
      <c r="B148" s="39"/>
      <c r="C148" s="40" t="s">
        <v>161</v>
      </c>
      <c r="D148" s="39"/>
      <c r="E148" s="39"/>
      <c r="F148" s="41"/>
      <c r="G148" s="41"/>
      <c r="H148" s="39" t="s">
        <v>165</v>
      </c>
      <c r="I148" s="40">
        <f t="shared" si="35"/>
        <v>150</v>
      </c>
      <c r="J148" s="40">
        <v>30</v>
      </c>
      <c r="K148" s="63"/>
      <c r="L148" s="40"/>
      <c r="M148" s="40"/>
      <c r="N148" s="40"/>
      <c r="O148" s="40">
        <f t="shared" si="26"/>
        <v>2250</v>
      </c>
      <c r="P148" s="88">
        <f t="shared" si="31"/>
        <v>0</v>
      </c>
      <c r="Q148" s="40"/>
      <c r="R148" s="47">
        <f t="shared" si="27"/>
        <v>0.6</v>
      </c>
      <c r="S148" s="88">
        <f t="shared" si="32"/>
        <v>0</v>
      </c>
      <c r="T148" s="40"/>
      <c r="U148" s="40"/>
      <c r="V148" s="40"/>
      <c r="W148" s="47">
        <f t="shared" si="28"/>
        <v>7.5</v>
      </c>
      <c r="X148" s="88">
        <f t="shared" si="25"/>
        <v>0</v>
      </c>
      <c r="Y148" s="40"/>
      <c r="Z148" s="40"/>
      <c r="AA148" s="40"/>
      <c r="AB148" s="40"/>
      <c r="AC148" s="40"/>
      <c r="AD148" s="47">
        <f t="shared" si="29"/>
        <v>30</v>
      </c>
      <c r="AE148" s="88">
        <f t="shared" si="33"/>
        <v>0</v>
      </c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7">
        <f t="shared" si="30"/>
        <v>30</v>
      </c>
      <c r="AV148" s="88">
        <f t="shared" si="34"/>
        <v>0</v>
      </c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2.75">
      <c r="A149" s="37">
        <v>141</v>
      </c>
      <c r="B149" s="39"/>
      <c r="C149" s="40" t="s">
        <v>161</v>
      </c>
      <c r="D149" s="39"/>
      <c r="E149" s="39"/>
      <c r="F149" s="41"/>
      <c r="G149" s="41"/>
      <c r="H149" s="39" t="s">
        <v>166</v>
      </c>
      <c r="I149" s="40">
        <f t="shared" si="35"/>
        <v>950</v>
      </c>
      <c r="J149" s="40">
        <v>190</v>
      </c>
      <c r="K149" s="63"/>
      <c r="L149" s="40"/>
      <c r="M149" s="40"/>
      <c r="N149" s="40"/>
      <c r="O149" s="40">
        <f t="shared" si="26"/>
        <v>14250</v>
      </c>
      <c r="P149" s="88">
        <f t="shared" si="31"/>
        <v>0</v>
      </c>
      <c r="Q149" s="40"/>
      <c r="R149" s="47">
        <f t="shared" si="27"/>
        <v>3.8</v>
      </c>
      <c r="S149" s="88">
        <f t="shared" si="32"/>
        <v>0</v>
      </c>
      <c r="T149" s="40"/>
      <c r="U149" s="40"/>
      <c r="V149" s="40"/>
      <c r="W149" s="47">
        <f t="shared" si="28"/>
        <v>47.5</v>
      </c>
      <c r="X149" s="88">
        <f t="shared" si="25"/>
        <v>0</v>
      </c>
      <c r="Y149" s="40"/>
      <c r="Z149" s="40"/>
      <c r="AA149" s="40"/>
      <c r="AB149" s="40"/>
      <c r="AC149" s="40"/>
      <c r="AD149" s="47">
        <f t="shared" si="29"/>
        <v>190</v>
      </c>
      <c r="AE149" s="88">
        <f t="shared" si="33"/>
        <v>0</v>
      </c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7">
        <f t="shared" si="30"/>
        <v>190</v>
      </c>
      <c r="AV149" s="88">
        <f t="shared" si="34"/>
        <v>0</v>
      </c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2.75">
      <c r="A150" s="37">
        <v>142</v>
      </c>
      <c r="B150" s="39"/>
      <c r="C150" s="40" t="s">
        <v>161</v>
      </c>
      <c r="D150" s="39"/>
      <c r="E150" s="39"/>
      <c r="F150" s="41"/>
      <c r="G150" s="41"/>
      <c r="H150" s="39" t="s">
        <v>167</v>
      </c>
      <c r="I150" s="40">
        <f t="shared" si="35"/>
        <v>300</v>
      </c>
      <c r="J150" s="40">
        <v>60</v>
      </c>
      <c r="K150" s="63"/>
      <c r="L150" s="40"/>
      <c r="M150" s="40"/>
      <c r="N150" s="40"/>
      <c r="O150" s="40">
        <f t="shared" si="26"/>
        <v>4500</v>
      </c>
      <c r="P150" s="88">
        <f t="shared" si="31"/>
        <v>0</v>
      </c>
      <c r="Q150" s="40"/>
      <c r="R150" s="47">
        <f t="shared" si="27"/>
        <v>1.2</v>
      </c>
      <c r="S150" s="88">
        <f t="shared" si="32"/>
        <v>0</v>
      </c>
      <c r="T150" s="40"/>
      <c r="U150" s="40"/>
      <c r="V150" s="40"/>
      <c r="W150" s="47">
        <f t="shared" si="28"/>
        <v>15</v>
      </c>
      <c r="X150" s="88">
        <f t="shared" si="25"/>
        <v>0</v>
      </c>
      <c r="Y150" s="40"/>
      <c r="Z150" s="40"/>
      <c r="AA150" s="40"/>
      <c r="AB150" s="40"/>
      <c r="AC150" s="40"/>
      <c r="AD150" s="47">
        <f t="shared" si="29"/>
        <v>60</v>
      </c>
      <c r="AE150" s="88">
        <f t="shared" si="33"/>
        <v>0</v>
      </c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7">
        <f t="shared" si="30"/>
        <v>60</v>
      </c>
      <c r="AV150" s="88">
        <f t="shared" si="34"/>
        <v>0</v>
      </c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2" customHeight="1">
      <c r="A151" s="37">
        <v>143</v>
      </c>
      <c r="B151" s="39"/>
      <c r="C151" s="40" t="s">
        <v>161</v>
      </c>
      <c r="D151" s="39"/>
      <c r="E151" s="39"/>
      <c r="F151" s="41"/>
      <c r="G151" s="41"/>
      <c r="H151" s="39" t="s">
        <v>168</v>
      </c>
      <c r="I151" s="40">
        <f t="shared" si="35"/>
        <v>750</v>
      </c>
      <c r="J151" s="40">
        <v>150</v>
      </c>
      <c r="K151" s="63"/>
      <c r="L151" s="40"/>
      <c r="M151" s="40"/>
      <c r="N151" s="40"/>
      <c r="O151" s="40">
        <f t="shared" si="26"/>
        <v>11250</v>
      </c>
      <c r="P151" s="88">
        <f t="shared" si="31"/>
        <v>0</v>
      </c>
      <c r="Q151" s="40"/>
      <c r="R151" s="47">
        <f t="shared" si="27"/>
        <v>3</v>
      </c>
      <c r="S151" s="88">
        <f t="shared" si="32"/>
        <v>0</v>
      </c>
      <c r="T151" s="40"/>
      <c r="U151" s="40"/>
      <c r="V151" s="40"/>
      <c r="W151" s="47">
        <f t="shared" si="28"/>
        <v>37.5</v>
      </c>
      <c r="X151" s="88">
        <f t="shared" si="25"/>
        <v>0</v>
      </c>
      <c r="Y151" s="40"/>
      <c r="Z151" s="40"/>
      <c r="AA151" s="40"/>
      <c r="AB151" s="40"/>
      <c r="AC151" s="40"/>
      <c r="AD151" s="47">
        <f t="shared" si="29"/>
        <v>150</v>
      </c>
      <c r="AE151" s="88">
        <f t="shared" si="33"/>
        <v>0</v>
      </c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7">
        <f t="shared" si="30"/>
        <v>150</v>
      </c>
      <c r="AV151" s="88">
        <f t="shared" si="34"/>
        <v>0</v>
      </c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2" customHeight="1">
      <c r="A152" s="37">
        <v>144</v>
      </c>
      <c r="B152" s="39"/>
      <c r="C152" s="40" t="s">
        <v>161</v>
      </c>
      <c r="D152" s="39"/>
      <c r="E152" s="39"/>
      <c r="F152" s="41"/>
      <c r="G152" s="41"/>
      <c r="H152" s="39" t="s">
        <v>169</v>
      </c>
      <c r="I152" s="40">
        <f t="shared" si="35"/>
        <v>225</v>
      </c>
      <c r="J152" s="40">
        <v>45</v>
      </c>
      <c r="K152" s="63"/>
      <c r="L152" s="40"/>
      <c r="M152" s="40"/>
      <c r="N152" s="40"/>
      <c r="O152" s="40">
        <f t="shared" si="26"/>
        <v>3375</v>
      </c>
      <c r="P152" s="88">
        <f t="shared" si="31"/>
        <v>0</v>
      </c>
      <c r="Q152" s="40"/>
      <c r="R152" s="47">
        <f t="shared" si="27"/>
        <v>0.9</v>
      </c>
      <c r="S152" s="88">
        <f t="shared" si="32"/>
        <v>0</v>
      </c>
      <c r="T152" s="40"/>
      <c r="U152" s="40"/>
      <c r="V152" s="40"/>
      <c r="W152" s="47">
        <f t="shared" si="28"/>
        <v>11.25</v>
      </c>
      <c r="X152" s="88">
        <f t="shared" si="25"/>
        <v>0</v>
      </c>
      <c r="Y152" s="40"/>
      <c r="Z152" s="40"/>
      <c r="AA152" s="40"/>
      <c r="AB152" s="40"/>
      <c r="AC152" s="40"/>
      <c r="AD152" s="47">
        <f t="shared" si="29"/>
        <v>45</v>
      </c>
      <c r="AE152" s="88">
        <f t="shared" si="33"/>
        <v>0</v>
      </c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7">
        <f t="shared" si="30"/>
        <v>45</v>
      </c>
      <c r="AV152" s="88">
        <f t="shared" si="34"/>
        <v>0</v>
      </c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2" customHeight="1">
      <c r="A153" s="37">
        <v>145</v>
      </c>
      <c r="B153" s="39"/>
      <c r="C153" s="40" t="s">
        <v>161</v>
      </c>
      <c r="D153" s="39"/>
      <c r="E153" s="39"/>
      <c r="F153" s="41"/>
      <c r="G153" s="41"/>
      <c r="H153" s="39" t="s">
        <v>170</v>
      </c>
      <c r="I153" s="40">
        <f t="shared" si="35"/>
        <v>410</v>
      </c>
      <c r="J153" s="40">
        <v>82</v>
      </c>
      <c r="K153" s="63"/>
      <c r="L153" s="40"/>
      <c r="M153" s="40"/>
      <c r="N153" s="40"/>
      <c r="O153" s="40">
        <f t="shared" si="26"/>
        <v>6150</v>
      </c>
      <c r="P153" s="88">
        <f t="shared" si="31"/>
        <v>0</v>
      </c>
      <c r="Q153" s="40"/>
      <c r="R153" s="47">
        <f t="shared" si="27"/>
        <v>1.64</v>
      </c>
      <c r="S153" s="88">
        <f t="shared" si="32"/>
        <v>0</v>
      </c>
      <c r="T153" s="40"/>
      <c r="U153" s="40"/>
      <c r="V153" s="40"/>
      <c r="W153" s="47">
        <f t="shared" si="28"/>
        <v>20.5</v>
      </c>
      <c r="X153" s="88">
        <f t="shared" si="25"/>
        <v>0</v>
      </c>
      <c r="Y153" s="40"/>
      <c r="Z153" s="40"/>
      <c r="AA153" s="40"/>
      <c r="AB153" s="40"/>
      <c r="AC153" s="40"/>
      <c r="AD153" s="47">
        <f t="shared" si="29"/>
        <v>82</v>
      </c>
      <c r="AE153" s="88">
        <f t="shared" si="33"/>
        <v>0</v>
      </c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7">
        <f t="shared" si="30"/>
        <v>82</v>
      </c>
      <c r="AV153" s="88">
        <f t="shared" si="34"/>
        <v>0</v>
      </c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2" customHeight="1">
      <c r="A154" s="37">
        <v>146</v>
      </c>
      <c r="B154" s="39"/>
      <c r="C154" s="40" t="s">
        <v>161</v>
      </c>
      <c r="D154" s="39"/>
      <c r="E154" s="39"/>
      <c r="F154" s="41"/>
      <c r="G154" s="41"/>
      <c r="H154" s="39" t="s">
        <v>171</v>
      </c>
      <c r="I154" s="40">
        <f t="shared" si="35"/>
        <v>500</v>
      </c>
      <c r="J154" s="40">
        <v>100</v>
      </c>
      <c r="K154" s="63"/>
      <c r="L154" s="40"/>
      <c r="M154" s="40"/>
      <c r="N154" s="40"/>
      <c r="O154" s="40">
        <f t="shared" si="26"/>
        <v>7500</v>
      </c>
      <c r="P154" s="88">
        <f t="shared" si="31"/>
        <v>0</v>
      </c>
      <c r="Q154" s="40"/>
      <c r="R154" s="47">
        <f t="shared" si="27"/>
        <v>2</v>
      </c>
      <c r="S154" s="88">
        <f t="shared" si="32"/>
        <v>0</v>
      </c>
      <c r="T154" s="40"/>
      <c r="U154" s="40"/>
      <c r="V154" s="40"/>
      <c r="W154" s="47">
        <f t="shared" si="28"/>
        <v>25</v>
      </c>
      <c r="X154" s="88">
        <f t="shared" si="25"/>
        <v>0</v>
      </c>
      <c r="Y154" s="40"/>
      <c r="Z154" s="40"/>
      <c r="AA154" s="40"/>
      <c r="AB154" s="40"/>
      <c r="AC154" s="40"/>
      <c r="AD154" s="47">
        <f t="shared" si="29"/>
        <v>100</v>
      </c>
      <c r="AE154" s="88">
        <f t="shared" si="33"/>
        <v>0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7">
        <f t="shared" si="30"/>
        <v>100</v>
      </c>
      <c r="AV154" s="88">
        <f t="shared" si="34"/>
        <v>0</v>
      </c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22.5">
      <c r="A155" s="37">
        <v>147</v>
      </c>
      <c r="B155" s="39">
        <v>114</v>
      </c>
      <c r="C155" s="48" t="s">
        <v>172</v>
      </c>
      <c r="D155" s="39" t="s">
        <v>173</v>
      </c>
      <c r="E155" s="45" t="s">
        <v>174</v>
      </c>
      <c r="F155" s="41"/>
      <c r="G155" s="46"/>
      <c r="H155" s="39" t="s">
        <v>175</v>
      </c>
      <c r="I155" s="47">
        <v>4200</v>
      </c>
      <c r="J155" s="43">
        <f>I155/6</f>
        <v>700</v>
      </c>
      <c r="K155" s="64" t="s">
        <v>357</v>
      </c>
      <c r="L155" s="43"/>
      <c r="M155" s="43"/>
      <c r="N155" s="43"/>
      <c r="O155" s="40">
        <f t="shared" si="26"/>
        <v>63000</v>
      </c>
      <c r="P155" s="88">
        <f t="shared" si="31"/>
        <v>0</v>
      </c>
      <c r="Q155" s="43"/>
      <c r="R155" s="47">
        <f t="shared" si="27"/>
        <v>16.8</v>
      </c>
      <c r="S155" s="88">
        <f t="shared" si="32"/>
        <v>0</v>
      </c>
      <c r="T155" s="43"/>
      <c r="U155" s="43"/>
      <c r="V155" s="43"/>
      <c r="W155" s="47">
        <f t="shared" si="28"/>
        <v>210</v>
      </c>
      <c r="X155" s="88">
        <f t="shared" si="25"/>
        <v>0</v>
      </c>
      <c r="Y155" s="43"/>
      <c r="Z155" s="43"/>
      <c r="AA155" s="43"/>
      <c r="AB155" s="43"/>
      <c r="AC155" s="43"/>
      <c r="AD155" s="47">
        <f t="shared" si="29"/>
        <v>700</v>
      </c>
      <c r="AE155" s="88">
        <f t="shared" si="33"/>
        <v>0</v>
      </c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7">
        <f t="shared" si="30"/>
        <v>700</v>
      </c>
      <c r="AV155" s="88">
        <f t="shared" si="34"/>
        <v>0</v>
      </c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22.5">
      <c r="A156" s="37">
        <v>148</v>
      </c>
      <c r="B156" s="39">
        <v>114</v>
      </c>
      <c r="C156" s="48" t="s">
        <v>172</v>
      </c>
      <c r="D156" s="39" t="s">
        <v>173</v>
      </c>
      <c r="E156" s="45" t="s">
        <v>174</v>
      </c>
      <c r="F156" s="41"/>
      <c r="G156" s="46"/>
      <c r="H156" s="39" t="s">
        <v>176</v>
      </c>
      <c r="I156" s="47">
        <v>492</v>
      </c>
      <c r="J156" s="43">
        <v>89</v>
      </c>
      <c r="K156" s="64" t="s">
        <v>357</v>
      </c>
      <c r="L156" s="43"/>
      <c r="M156" s="43"/>
      <c r="N156" s="43"/>
      <c r="O156" s="40">
        <f t="shared" si="26"/>
        <v>7380</v>
      </c>
      <c r="P156" s="88">
        <f t="shared" si="31"/>
        <v>0</v>
      </c>
      <c r="Q156" s="43"/>
      <c r="R156" s="47">
        <f t="shared" si="27"/>
        <v>1.968</v>
      </c>
      <c r="S156" s="88">
        <f t="shared" si="32"/>
        <v>0</v>
      </c>
      <c r="T156" s="43"/>
      <c r="U156" s="43"/>
      <c r="V156" s="43"/>
      <c r="W156" s="47">
        <f t="shared" si="28"/>
        <v>24.6</v>
      </c>
      <c r="X156" s="88">
        <f t="shared" si="25"/>
        <v>0</v>
      </c>
      <c r="Y156" s="43"/>
      <c r="Z156" s="43"/>
      <c r="AA156" s="43"/>
      <c r="AB156" s="43"/>
      <c r="AC156" s="43"/>
      <c r="AD156" s="47">
        <f t="shared" si="29"/>
        <v>89</v>
      </c>
      <c r="AE156" s="88">
        <f t="shared" si="33"/>
        <v>0</v>
      </c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7">
        <f t="shared" si="30"/>
        <v>89</v>
      </c>
      <c r="AV156" s="88">
        <f t="shared" si="34"/>
        <v>0</v>
      </c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2.75">
      <c r="A157" s="37">
        <v>149</v>
      </c>
      <c r="B157" s="39">
        <v>114</v>
      </c>
      <c r="C157" s="48" t="s">
        <v>172</v>
      </c>
      <c r="D157" s="39" t="s">
        <v>107</v>
      </c>
      <c r="E157" s="45" t="s">
        <v>108</v>
      </c>
      <c r="F157" s="41"/>
      <c r="G157" s="46"/>
      <c r="H157" s="39" t="s">
        <v>177</v>
      </c>
      <c r="I157" s="47">
        <v>0</v>
      </c>
      <c r="J157" s="43">
        <f>I157/6</f>
        <v>0</v>
      </c>
      <c r="K157" s="64"/>
      <c r="L157" s="43"/>
      <c r="M157" s="43"/>
      <c r="N157" s="43"/>
      <c r="O157" s="40">
        <f t="shared" si="26"/>
        <v>0</v>
      </c>
      <c r="P157" s="88" t="e">
        <f t="shared" si="31"/>
        <v>#DIV/0!</v>
      </c>
      <c r="Q157" s="43"/>
      <c r="R157" s="47">
        <f t="shared" si="27"/>
        <v>0</v>
      </c>
      <c r="S157" s="88" t="e">
        <f t="shared" si="32"/>
        <v>#DIV/0!</v>
      </c>
      <c r="T157" s="43"/>
      <c r="U157" s="43"/>
      <c r="V157" s="43"/>
      <c r="W157" s="47">
        <f t="shared" si="28"/>
        <v>0</v>
      </c>
      <c r="X157" s="88" t="e">
        <f t="shared" si="25"/>
        <v>#DIV/0!</v>
      </c>
      <c r="Y157" s="43"/>
      <c r="Z157" s="43"/>
      <c r="AA157" s="43"/>
      <c r="AB157" s="43"/>
      <c r="AC157" s="43"/>
      <c r="AD157" s="47">
        <f t="shared" si="29"/>
        <v>0</v>
      </c>
      <c r="AE157" s="88" t="e">
        <f t="shared" si="33"/>
        <v>#DIV/0!</v>
      </c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7">
        <f t="shared" si="30"/>
        <v>0</v>
      </c>
      <c r="AV157" s="88" t="e">
        <f t="shared" si="34"/>
        <v>#DIV/0!</v>
      </c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22.5">
      <c r="A158" s="37">
        <v>150</v>
      </c>
      <c r="B158" s="39">
        <v>114</v>
      </c>
      <c r="C158" s="39" t="s">
        <v>178</v>
      </c>
      <c r="D158" s="39" t="s">
        <v>173</v>
      </c>
      <c r="E158" s="39" t="s">
        <v>174</v>
      </c>
      <c r="F158" s="42">
        <v>18.5097117603</v>
      </c>
      <c r="G158" s="42">
        <v>-72.2857571704</v>
      </c>
      <c r="H158" s="43" t="s">
        <v>179</v>
      </c>
      <c r="I158" s="44">
        <v>1000</v>
      </c>
      <c r="J158" s="43">
        <f aca="true" t="shared" si="36" ref="J158:J169">I158/5</f>
        <v>200</v>
      </c>
      <c r="K158" s="64"/>
      <c r="L158" s="43"/>
      <c r="M158" s="43"/>
      <c r="N158" s="43"/>
      <c r="O158" s="40">
        <f t="shared" si="26"/>
        <v>15000</v>
      </c>
      <c r="P158" s="88">
        <f t="shared" si="31"/>
        <v>0</v>
      </c>
      <c r="Q158" s="43"/>
      <c r="R158" s="47">
        <f t="shared" si="27"/>
        <v>4</v>
      </c>
      <c r="S158" s="88">
        <f t="shared" si="32"/>
        <v>0</v>
      </c>
      <c r="T158" s="43"/>
      <c r="U158" s="43"/>
      <c r="V158" s="43"/>
      <c r="W158" s="47">
        <f t="shared" si="28"/>
        <v>50</v>
      </c>
      <c r="X158" s="88">
        <f t="shared" si="25"/>
        <v>0</v>
      </c>
      <c r="Y158" s="43"/>
      <c r="Z158" s="43"/>
      <c r="AA158" s="43"/>
      <c r="AB158" s="43"/>
      <c r="AC158" s="43"/>
      <c r="AD158" s="47">
        <f t="shared" si="29"/>
        <v>200</v>
      </c>
      <c r="AE158" s="88">
        <f t="shared" si="33"/>
        <v>0</v>
      </c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7">
        <f t="shared" si="30"/>
        <v>200</v>
      </c>
      <c r="AV158" s="88">
        <f t="shared" si="34"/>
        <v>0</v>
      </c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22.5">
      <c r="A159" s="37">
        <v>151</v>
      </c>
      <c r="B159" s="39">
        <v>114</v>
      </c>
      <c r="C159" s="39" t="s">
        <v>178</v>
      </c>
      <c r="D159" s="39" t="s">
        <v>173</v>
      </c>
      <c r="E159" s="39" t="s">
        <v>174</v>
      </c>
      <c r="F159" s="42">
        <v>18.5106727496</v>
      </c>
      <c r="G159" s="42">
        <v>-72.2873900507</v>
      </c>
      <c r="H159" s="43" t="s">
        <v>180</v>
      </c>
      <c r="I159" s="44">
        <v>4000</v>
      </c>
      <c r="J159" s="43">
        <f t="shared" si="36"/>
        <v>800</v>
      </c>
      <c r="K159" s="64"/>
      <c r="L159" s="43"/>
      <c r="M159" s="43"/>
      <c r="N159" s="43"/>
      <c r="O159" s="40">
        <f t="shared" si="26"/>
        <v>60000</v>
      </c>
      <c r="P159" s="88">
        <f t="shared" si="31"/>
        <v>0</v>
      </c>
      <c r="Q159" s="43"/>
      <c r="R159" s="47">
        <f t="shared" si="27"/>
        <v>16</v>
      </c>
      <c r="S159" s="88">
        <f t="shared" si="32"/>
        <v>0</v>
      </c>
      <c r="T159" s="43"/>
      <c r="U159" s="43"/>
      <c r="V159" s="43"/>
      <c r="W159" s="47">
        <f t="shared" si="28"/>
        <v>200</v>
      </c>
      <c r="X159" s="88">
        <f t="shared" si="25"/>
        <v>0</v>
      </c>
      <c r="Y159" s="43"/>
      <c r="Z159" s="43"/>
      <c r="AA159" s="43"/>
      <c r="AB159" s="43"/>
      <c r="AC159" s="43"/>
      <c r="AD159" s="47">
        <f t="shared" si="29"/>
        <v>800</v>
      </c>
      <c r="AE159" s="88">
        <f t="shared" si="33"/>
        <v>0</v>
      </c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7">
        <f t="shared" si="30"/>
        <v>800</v>
      </c>
      <c r="AV159" s="88">
        <f t="shared" si="34"/>
        <v>0</v>
      </c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22.5">
      <c r="A160" s="37">
        <v>152</v>
      </c>
      <c r="B160" s="39">
        <v>114</v>
      </c>
      <c r="C160" s="39" t="s">
        <v>178</v>
      </c>
      <c r="D160" s="39" t="s">
        <v>173</v>
      </c>
      <c r="E160" s="39" t="s">
        <v>174</v>
      </c>
      <c r="F160" s="42">
        <v>18.5154444001</v>
      </c>
      <c r="G160" s="42">
        <v>-72.2928070206</v>
      </c>
      <c r="H160" s="43" t="s">
        <v>181</v>
      </c>
      <c r="I160" s="44">
        <v>4000</v>
      </c>
      <c r="J160" s="43">
        <f t="shared" si="36"/>
        <v>800</v>
      </c>
      <c r="K160" s="64"/>
      <c r="L160" s="43"/>
      <c r="M160" s="43"/>
      <c r="N160" s="43"/>
      <c r="O160" s="40">
        <f t="shared" si="26"/>
        <v>60000</v>
      </c>
      <c r="P160" s="88">
        <f t="shared" si="31"/>
        <v>0</v>
      </c>
      <c r="Q160" s="43"/>
      <c r="R160" s="47">
        <f t="shared" si="27"/>
        <v>16</v>
      </c>
      <c r="S160" s="88">
        <f t="shared" si="32"/>
        <v>0</v>
      </c>
      <c r="T160" s="43"/>
      <c r="U160" s="43"/>
      <c r="V160" s="43"/>
      <c r="W160" s="47">
        <f t="shared" si="28"/>
        <v>200</v>
      </c>
      <c r="X160" s="88">
        <f t="shared" si="25"/>
        <v>0</v>
      </c>
      <c r="Y160" s="43"/>
      <c r="Z160" s="43"/>
      <c r="AA160" s="43"/>
      <c r="AB160" s="43"/>
      <c r="AC160" s="43"/>
      <c r="AD160" s="47">
        <f t="shared" si="29"/>
        <v>800</v>
      </c>
      <c r="AE160" s="88">
        <f t="shared" si="33"/>
        <v>0</v>
      </c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7">
        <f t="shared" si="30"/>
        <v>800</v>
      </c>
      <c r="AV160" s="88">
        <f t="shared" si="34"/>
        <v>0</v>
      </c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22.5">
      <c r="A161" s="37">
        <v>153</v>
      </c>
      <c r="B161" s="39">
        <v>114</v>
      </c>
      <c r="C161" s="39" t="s">
        <v>178</v>
      </c>
      <c r="D161" s="39" t="s">
        <v>173</v>
      </c>
      <c r="E161" s="39" t="s">
        <v>174</v>
      </c>
      <c r="F161" s="42">
        <v>18.5164392502</v>
      </c>
      <c r="G161" s="42">
        <v>-72.2905935298</v>
      </c>
      <c r="H161" s="43" t="s">
        <v>182</v>
      </c>
      <c r="I161" s="44">
        <v>2000</v>
      </c>
      <c r="J161" s="43">
        <f t="shared" si="36"/>
        <v>400</v>
      </c>
      <c r="K161" s="64"/>
      <c r="L161" s="43"/>
      <c r="M161" s="43"/>
      <c r="N161" s="43"/>
      <c r="O161" s="40">
        <f t="shared" si="26"/>
        <v>30000</v>
      </c>
      <c r="P161" s="88">
        <f t="shared" si="31"/>
        <v>0</v>
      </c>
      <c r="Q161" s="43"/>
      <c r="R161" s="47">
        <f t="shared" si="27"/>
        <v>8</v>
      </c>
      <c r="S161" s="88">
        <f t="shared" si="32"/>
        <v>0</v>
      </c>
      <c r="T161" s="43"/>
      <c r="U161" s="43"/>
      <c r="V161" s="43"/>
      <c r="W161" s="47">
        <f t="shared" si="28"/>
        <v>100</v>
      </c>
      <c r="X161" s="88">
        <f t="shared" si="25"/>
        <v>0</v>
      </c>
      <c r="Y161" s="43"/>
      <c r="Z161" s="43"/>
      <c r="AA161" s="43"/>
      <c r="AB161" s="43"/>
      <c r="AC161" s="43"/>
      <c r="AD161" s="47">
        <f t="shared" si="29"/>
        <v>400</v>
      </c>
      <c r="AE161" s="88">
        <f t="shared" si="33"/>
        <v>0</v>
      </c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7">
        <f t="shared" si="30"/>
        <v>400</v>
      </c>
      <c r="AV161" s="88">
        <f t="shared" si="34"/>
        <v>0</v>
      </c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22.5">
      <c r="A162" s="37">
        <v>154</v>
      </c>
      <c r="B162" s="39">
        <v>114</v>
      </c>
      <c r="C162" s="39" t="s">
        <v>178</v>
      </c>
      <c r="D162" s="39" t="s">
        <v>173</v>
      </c>
      <c r="E162" s="39" t="s">
        <v>174</v>
      </c>
      <c r="F162" s="42">
        <v>18.5172348596</v>
      </c>
      <c r="G162" s="42">
        <v>-72.29872573</v>
      </c>
      <c r="H162" s="43" t="s">
        <v>183</v>
      </c>
      <c r="I162" s="44">
        <v>2000</v>
      </c>
      <c r="J162" s="43">
        <f t="shared" si="36"/>
        <v>400</v>
      </c>
      <c r="K162" s="64"/>
      <c r="L162" s="43"/>
      <c r="M162" s="43"/>
      <c r="N162" s="43"/>
      <c r="O162" s="40">
        <f t="shared" si="26"/>
        <v>30000</v>
      </c>
      <c r="P162" s="88">
        <f t="shared" si="31"/>
        <v>0</v>
      </c>
      <c r="Q162" s="43"/>
      <c r="R162" s="47">
        <f t="shared" si="27"/>
        <v>8</v>
      </c>
      <c r="S162" s="88">
        <f t="shared" si="32"/>
        <v>0</v>
      </c>
      <c r="T162" s="43"/>
      <c r="U162" s="43"/>
      <c r="V162" s="43"/>
      <c r="W162" s="47">
        <f t="shared" si="28"/>
        <v>100</v>
      </c>
      <c r="X162" s="88">
        <f t="shared" si="25"/>
        <v>0</v>
      </c>
      <c r="Y162" s="43"/>
      <c r="Z162" s="43"/>
      <c r="AA162" s="43"/>
      <c r="AB162" s="43"/>
      <c r="AC162" s="43"/>
      <c r="AD162" s="47">
        <f t="shared" si="29"/>
        <v>400</v>
      </c>
      <c r="AE162" s="88">
        <f t="shared" si="33"/>
        <v>0</v>
      </c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7">
        <f t="shared" si="30"/>
        <v>400</v>
      </c>
      <c r="AV162" s="88">
        <f t="shared" si="34"/>
        <v>0</v>
      </c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22.5">
      <c r="A163" s="37">
        <v>155</v>
      </c>
      <c r="B163" s="39">
        <v>114</v>
      </c>
      <c r="C163" s="39" t="s">
        <v>178</v>
      </c>
      <c r="D163" s="39" t="s">
        <v>173</v>
      </c>
      <c r="E163" s="39" t="s">
        <v>174</v>
      </c>
      <c r="F163" s="42">
        <v>18.5216819608</v>
      </c>
      <c r="G163" s="42">
        <v>-72.28982247</v>
      </c>
      <c r="H163" s="43" t="s">
        <v>184</v>
      </c>
      <c r="I163" s="44">
        <v>1000</v>
      </c>
      <c r="J163" s="43">
        <f t="shared" si="36"/>
        <v>200</v>
      </c>
      <c r="K163" s="64"/>
      <c r="L163" s="43"/>
      <c r="M163" s="43"/>
      <c r="N163" s="43"/>
      <c r="O163" s="40">
        <f t="shared" si="26"/>
        <v>15000</v>
      </c>
      <c r="P163" s="88">
        <f t="shared" si="31"/>
        <v>0</v>
      </c>
      <c r="Q163" s="43"/>
      <c r="R163" s="47">
        <f t="shared" si="27"/>
        <v>4</v>
      </c>
      <c r="S163" s="88">
        <f t="shared" si="32"/>
        <v>0</v>
      </c>
      <c r="T163" s="43"/>
      <c r="U163" s="43"/>
      <c r="V163" s="43"/>
      <c r="W163" s="47">
        <f t="shared" si="28"/>
        <v>50</v>
      </c>
      <c r="X163" s="88">
        <f t="shared" si="25"/>
        <v>0</v>
      </c>
      <c r="Y163" s="43"/>
      <c r="Z163" s="43"/>
      <c r="AA163" s="43"/>
      <c r="AB163" s="43"/>
      <c r="AC163" s="43"/>
      <c r="AD163" s="47">
        <f t="shared" si="29"/>
        <v>200</v>
      </c>
      <c r="AE163" s="88">
        <f t="shared" si="33"/>
        <v>0</v>
      </c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7">
        <f t="shared" si="30"/>
        <v>200</v>
      </c>
      <c r="AV163" s="88">
        <f t="shared" si="34"/>
        <v>0</v>
      </c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22.5">
      <c r="A164" s="37">
        <v>156</v>
      </c>
      <c r="B164" s="39">
        <v>114</v>
      </c>
      <c r="C164" s="39" t="s">
        <v>178</v>
      </c>
      <c r="D164" s="39" t="s">
        <v>173</v>
      </c>
      <c r="E164" s="39" t="s">
        <v>174</v>
      </c>
      <c r="F164" s="42">
        <v>18.5217713895</v>
      </c>
      <c r="G164" s="42">
        <v>-72.2968320099</v>
      </c>
      <c r="H164" s="43" t="s">
        <v>185</v>
      </c>
      <c r="I164" s="44">
        <v>3000</v>
      </c>
      <c r="J164" s="43">
        <f t="shared" si="36"/>
        <v>600</v>
      </c>
      <c r="K164" s="64"/>
      <c r="L164" s="43"/>
      <c r="M164" s="43"/>
      <c r="N164" s="43"/>
      <c r="O164" s="40">
        <f t="shared" si="26"/>
        <v>45000</v>
      </c>
      <c r="P164" s="88">
        <f t="shared" si="31"/>
        <v>0</v>
      </c>
      <c r="Q164" s="43"/>
      <c r="R164" s="47">
        <f t="shared" si="27"/>
        <v>12</v>
      </c>
      <c r="S164" s="88">
        <f t="shared" si="32"/>
        <v>0</v>
      </c>
      <c r="T164" s="43"/>
      <c r="U164" s="43"/>
      <c r="V164" s="43"/>
      <c r="W164" s="47">
        <f t="shared" si="28"/>
        <v>150</v>
      </c>
      <c r="X164" s="88">
        <f t="shared" si="25"/>
        <v>0</v>
      </c>
      <c r="Y164" s="43"/>
      <c r="Z164" s="43"/>
      <c r="AA164" s="43"/>
      <c r="AB164" s="43"/>
      <c r="AC164" s="43"/>
      <c r="AD164" s="47">
        <f t="shared" si="29"/>
        <v>600</v>
      </c>
      <c r="AE164" s="88">
        <f t="shared" si="33"/>
        <v>0</v>
      </c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7">
        <f t="shared" si="30"/>
        <v>600</v>
      </c>
      <c r="AV164" s="88">
        <f t="shared" si="34"/>
        <v>0</v>
      </c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22.5">
      <c r="A165" s="37">
        <v>157</v>
      </c>
      <c r="B165" s="39">
        <v>114</v>
      </c>
      <c r="C165" s="39" t="s">
        <v>178</v>
      </c>
      <c r="D165" s="39" t="s">
        <v>173</v>
      </c>
      <c r="E165" s="39" t="s">
        <v>174</v>
      </c>
      <c r="F165" s="42">
        <v>18.5218244501</v>
      </c>
      <c r="G165" s="42">
        <v>-72.2874934796</v>
      </c>
      <c r="H165" s="43" t="s">
        <v>186</v>
      </c>
      <c r="I165" s="44">
        <v>1000</v>
      </c>
      <c r="J165" s="43">
        <f t="shared" si="36"/>
        <v>200</v>
      </c>
      <c r="K165" s="64"/>
      <c r="L165" s="43"/>
      <c r="M165" s="43"/>
      <c r="N165" s="43"/>
      <c r="O165" s="40">
        <f t="shared" si="26"/>
        <v>15000</v>
      </c>
      <c r="P165" s="88">
        <f t="shared" si="31"/>
        <v>0</v>
      </c>
      <c r="Q165" s="43"/>
      <c r="R165" s="47">
        <f t="shared" si="27"/>
        <v>4</v>
      </c>
      <c r="S165" s="88">
        <f t="shared" si="32"/>
        <v>0</v>
      </c>
      <c r="T165" s="43"/>
      <c r="U165" s="43"/>
      <c r="V165" s="43"/>
      <c r="W165" s="47">
        <f t="shared" si="28"/>
        <v>50</v>
      </c>
      <c r="X165" s="88">
        <f t="shared" si="25"/>
        <v>0</v>
      </c>
      <c r="Y165" s="43"/>
      <c r="Z165" s="43"/>
      <c r="AA165" s="43"/>
      <c r="AB165" s="43"/>
      <c r="AC165" s="43"/>
      <c r="AD165" s="47">
        <f t="shared" si="29"/>
        <v>200</v>
      </c>
      <c r="AE165" s="88">
        <f t="shared" si="33"/>
        <v>0</v>
      </c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7">
        <f t="shared" si="30"/>
        <v>200</v>
      </c>
      <c r="AV165" s="88">
        <f t="shared" si="34"/>
        <v>0</v>
      </c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22.5">
      <c r="A166" s="37">
        <v>158</v>
      </c>
      <c r="B166" s="39">
        <v>114</v>
      </c>
      <c r="C166" s="39" t="s">
        <v>178</v>
      </c>
      <c r="D166" s="39" t="s">
        <v>173</v>
      </c>
      <c r="E166" s="39" t="s">
        <v>174</v>
      </c>
      <c r="F166" s="42">
        <v>18.5218244501</v>
      </c>
      <c r="G166" s="42">
        <v>-72.2874934796</v>
      </c>
      <c r="H166" s="43" t="s">
        <v>186</v>
      </c>
      <c r="I166" s="44">
        <v>1000</v>
      </c>
      <c r="J166" s="43">
        <f t="shared" si="36"/>
        <v>200</v>
      </c>
      <c r="K166" s="64"/>
      <c r="L166" s="43"/>
      <c r="M166" s="43"/>
      <c r="N166" s="43"/>
      <c r="O166" s="40">
        <f t="shared" si="26"/>
        <v>15000</v>
      </c>
      <c r="P166" s="88">
        <f t="shared" si="31"/>
        <v>0</v>
      </c>
      <c r="Q166" s="43"/>
      <c r="R166" s="47">
        <f t="shared" si="27"/>
        <v>4</v>
      </c>
      <c r="S166" s="88">
        <f t="shared" si="32"/>
        <v>0</v>
      </c>
      <c r="T166" s="43"/>
      <c r="U166" s="43"/>
      <c r="V166" s="43"/>
      <c r="W166" s="47">
        <f t="shared" si="28"/>
        <v>50</v>
      </c>
      <c r="X166" s="88">
        <f t="shared" si="25"/>
        <v>0</v>
      </c>
      <c r="Y166" s="43"/>
      <c r="Z166" s="43"/>
      <c r="AA166" s="43"/>
      <c r="AB166" s="43"/>
      <c r="AC166" s="43"/>
      <c r="AD166" s="47">
        <f t="shared" si="29"/>
        <v>200</v>
      </c>
      <c r="AE166" s="88">
        <f t="shared" si="33"/>
        <v>0</v>
      </c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7">
        <f t="shared" si="30"/>
        <v>200</v>
      </c>
      <c r="AV166" s="88">
        <f t="shared" si="34"/>
        <v>0</v>
      </c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22.5">
      <c r="A167" s="37">
        <v>159</v>
      </c>
      <c r="B167" s="39">
        <v>114</v>
      </c>
      <c r="C167" s="39" t="s">
        <v>178</v>
      </c>
      <c r="D167" s="39" t="s">
        <v>173</v>
      </c>
      <c r="E167" s="39" t="s">
        <v>174</v>
      </c>
      <c r="F167" s="42">
        <v>18.5224423708</v>
      </c>
      <c r="G167" s="42">
        <v>-72.2947725695</v>
      </c>
      <c r="H167" s="43" t="s">
        <v>187</v>
      </c>
      <c r="I167" s="44">
        <v>1000</v>
      </c>
      <c r="J167" s="43">
        <f t="shared" si="36"/>
        <v>200</v>
      </c>
      <c r="K167" s="64"/>
      <c r="L167" s="43"/>
      <c r="M167" s="43"/>
      <c r="N167" s="43"/>
      <c r="O167" s="40">
        <f t="shared" si="26"/>
        <v>15000</v>
      </c>
      <c r="P167" s="88">
        <f t="shared" si="31"/>
        <v>0</v>
      </c>
      <c r="Q167" s="43"/>
      <c r="R167" s="47">
        <f t="shared" si="27"/>
        <v>4</v>
      </c>
      <c r="S167" s="88">
        <f t="shared" si="32"/>
        <v>0</v>
      </c>
      <c r="T167" s="43"/>
      <c r="U167" s="43"/>
      <c r="V167" s="43"/>
      <c r="W167" s="47">
        <f t="shared" si="28"/>
        <v>50</v>
      </c>
      <c r="X167" s="88">
        <f t="shared" si="25"/>
        <v>0</v>
      </c>
      <c r="Y167" s="43"/>
      <c r="Z167" s="43"/>
      <c r="AA167" s="43"/>
      <c r="AB167" s="43"/>
      <c r="AC167" s="43"/>
      <c r="AD167" s="47">
        <f t="shared" si="29"/>
        <v>200</v>
      </c>
      <c r="AE167" s="88">
        <f t="shared" si="33"/>
        <v>0</v>
      </c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7">
        <f t="shared" si="30"/>
        <v>200</v>
      </c>
      <c r="AV167" s="88">
        <f t="shared" si="34"/>
        <v>0</v>
      </c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2" customHeight="1">
      <c r="A168" s="37">
        <v>160</v>
      </c>
      <c r="B168" s="39">
        <v>111</v>
      </c>
      <c r="C168" s="39" t="s">
        <v>188</v>
      </c>
      <c r="D168" s="39" t="s">
        <v>107</v>
      </c>
      <c r="E168" s="39" t="s">
        <v>189</v>
      </c>
      <c r="F168" s="42">
        <v>18.5367055999</v>
      </c>
      <c r="G168" s="42">
        <v>-72.3489169896</v>
      </c>
      <c r="H168" s="43" t="s">
        <v>190</v>
      </c>
      <c r="I168" s="44">
        <v>2000</v>
      </c>
      <c r="J168" s="43">
        <f t="shared" si="36"/>
        <v>400</v>
      </c>
      <c r="K168" s="64"/>
      <c r="L168" s="43"/>
      <c r="M168" s="43"/>
      <c r="N168" s="43"/>
      <c r="O168" s="40">
        <f t="shared" si="26"/>
        <v>30000</v>
      </c>
      <c r="P168" s="88">
        <f t="shared" si="31"/>
        <v>0</v>
      </c>
      <c r="Q168" s="43"/>
      <c r="R168" s="47">
        <f t="shared" si="27"/>
        <v>8</v>
      </c>
      <c r="S168" s="88">
        <f t="shared" si="32"/>
        <v>0</v>
      </c>
      <c r="T168" s="43"/>
      <c r="U168" s="43"/>
      <c r="V168" s="43"/>
      <c r="W168" s="47">
        <f t="shared" si="28"/>
        <v>100</v>
      </c>
      <c r="X168" s="88">
        <f t="shared" si="25"/>
        <v>0</v>
      </c>
      <c r="Y168" s="43"/>
      <c r="Z168" s="43"/>
      <c r="AA168" s="43"/>
      <c r="AB168" s="43"/>
      <c r="AC168" s="43"/>
      <c r="AD168" s="47">
        <f t="shared" si="29"/>
        <v>400</v>
      </c>
      <c r="AE168" s="88">
        <f t="shared" si="33"/>
        <v>0</v>
      </c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7">
        <f t="shared" si="30"/>
        <v>400</v>
      </c>
      <c r="AV168" s="88">
        <f t="shared" si="34"/>
        <v>0</v>
      </c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2.75">
      <c r="A169" s="37">
        <v>161</v>
      </c>
      <c r="B169" s="39">
        <v>111</v>
      </c>
      <c r="C169" s="39" t="s">
        <v>188</v>
      </c>
      <c r="D169" s="39" t="s">
        <v>191</v>
      </c>
      <c r="E169" s="39" t="s">
        <v>192</v>
      </c>
      <c r="F169" s="42">
        <v>18.51954633</v>
      </c>
      <c r="G169" s="42">
        <v>-72.3051082995</v>
      </c>
      <c r="H169" s="43" t="s">
        <v>193</v>
      </c>
      <c r="I169" s="44">
        <v>1000</v>
      </c>
      <c r="J169" s="43">
        <f t="shared" si="36"/>
        <v>200</v>
      </c>
      <c r="K169" s="64"/>
      <c r="L169" s="43"/>
      <c r="M169" s="43"/>
      <c r="N169" s="43"/>
      <c r="O169" s="40">
        <f t="shared" si="26"/>
        <v>15000</v>
      </c>
      <c r="P169" s="88">
        <f t="shared" si="31"/>
        <v>0</v>
      </c>
      <c r="Q169" s="43"/>
      <c r="R169" s="47">
        <f t="shared" si="27"/>
        <v>4</v>
      </c>
      <c r="S169" s="88">
        <f t="shared" si="32"/>
        <v>0</v>
      </c>
      <c r="T169" s="43"/>
      <c r="U169" s="43"/>
      <c r="V169" s="43"/>
      <c r="W169" s="47">
        <f t="shared" si="28"/>
        <v>50</v>
      </c>
      <c r="X169" s="88">
        <f t="shared" si="25"/>
        <v>0</v>
      </c>
      <c r="Y169" s="43"/>
      <c r="Z169" s="43"/>
      <c r="AA169" s="43"/>
      <c r="AB169" s="43"/>
      <c r="AC169" s="43"/>
      <c r="AD169" s="47">
        <f t="shared" si="29"/>
        <v>200</v>
      </c>
      <c r="AE169" s="88">
        <f t="shared" si="33"/>
        <v>0</v>
      </c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7">
        <f t="shared" si="30"/>
        <v>200</v>
      </c>
      <c r="AV169" s="88">
        <f t="shared" si="34"/>
        <v>0</v>
      </c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2.75">
      <c r="A170" s="37">
        <v>162</v>
      </c>
      <c r="B170" s="39">
        <v>111</v>
      </c>
      <c r="C170" s="39" t="s">
        <v>188</v>
      </c>
      <c r="D170" s="39" t="s">
        <v>191</v>
      </c>
      <c r="E170" s="45" t="s">
        <v>192</v>
      </c>
      <c r="F170" s="41">
        <v>18.524233333333335</v>
      </c>
      <c r="G170" s="46">
        <v>-72.34035</v>
      </c>
      <c r="H170" s="39" t="s">
        <v>194</v>
      </c>
      <c r="I170" s="47">
        <v>91</v>
      </c>
      <c r="J170" s="43">
        <f>I170/6</f>
        <v>15.166666666666666</v>
      </c>
      <c r="K170" s="64"/>
      <c r="L170" s="43"/>
      <c r="M170" s="43"/>
      <c r="N170" s="43"/>
      <c r="O170" s="40">
        <f t="shared" si="26"/>
        <v>1365</v>
      </c>
      <c r="P170" s="88">
        <f t="shared" si="31"/>
        <v>0</v>
      </c>
      <c r="Q170" s="43"/>
      <c r="R170" s="47">
        <f t="shared" si="27"/>
        <v>0.364</v>
      </c>
      <c r="S170" s="88">
        <f t="shared" si="32"/>
        <v>0</v>
      </c>
      <c r="T170" s="43"/>
      <c r="U170" s="43"/>
      <c r="V170" s="43"/>
      <c r="W170" s="47">
        <f t="shared" si="28"/>
        <v>4.55</v>
      </c>
      <c r="X170" s="88">
        <f t="shared" si="25"/>
        <v>0</v>
      </c>
      <c r="Y170" s="43"/>
      <c r="Z170" s="43"/>
      <c r="AA170" s="43"/>
      <c r="AB170" s="43"/>
      <c r="AC170" s="43"/>
      <c r="AD170" s="47">
        <f t="shared" si="29"/>
        <v>15.166666666666666</v>
      </c>
      <c r="AE170" s="88">
        <f t="shared" si="33"/>
        <v>0</v>
      </c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7">
        <f t="shared" si="30"/>
        <v>15.166666666666666</v>
      </c>
      <c r="AV170" s="88">
        <f t="shared" si="34"/>
        <v>0</v>
      </c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2.75">
      <c r="A171" s="37">
        <v>163</v>
      </c>
      <c r="B171" s="39">
        <v>111</v>
      </c>
      <c r="C171" s="39" t="s">
        <v>188</v>
      </c>
      <c r="D171" s="39" t="s">
        <v>191</v>
      </c>
      <c r="E171" s="39" t="s">
        <v>192</v>
      </c>
      <c r="F171" s="42">
        <v>18.52974485</v>
      </c>
      <c r="G171" s="42">
        <v>-72.3135274996</v>
      </c>
      <c r="H171" s="43" t="s">
        <v>195</v>
      </c>
      <c r="I171" s="44">
        <v>4000</v>
      </c>
      <c r="J171" s="43">
        <f aca="true" t="shared" si="37" ref="J171:J187">I171/5</f>
        <v>800</v>
      </c>
      <c r="K171" s="64"/>
      <c r="L171" s="43"/>
      <c r="M171" s="43"/>
      <c r="N171" s="43"/>
      <c r="O171" s="40">
        <f t="shared" si="26"/>
        <v>60000</v>
      </c>
      <c r="P171" s="88">
        <f t="shared" si="31"/>
        <v>0</v>
      </c>
      <c r="Q171" s="43"/>
      <c r="R171" s="47">
        <f t="shared" si="27"/>
        <v>16</v>
      </c>
      <c r="S171" s="88">
        <f t="shared" si="32"/>
        <v>0</v>
      </c>
      <c r="T171" s="43"/>
      <c r="U171" s="43"/>
      <c r="V171" s="43"/>
      <c r="W171" s="47">
        <f t="shared" si="28"/>
        <v>200</v>
      </c>
      <c r="X171" s="88">
        <f t="shared" si="25"/>
        <v>0</v>
      </c>
      <c r="Y171" s="43"/>
      <c r="Z171" s="43"/>
      <c r="AA171" s="43"/>
      <c r="AB171" s="43"/>
      <c r="AC171" s="43"/>
      <c r="AD171" s="47">
        <f t="shared" si="29"/>
        <v>800</v>
      </c>
      <c r="AE171" s="88">
        <f t="shared" si="33"/>
        <v>0</v>
      </c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7">
        <f t="shared" si="30"/>
        <v>800</v>
      </c>
      <c r="AV171" s="88">
        <f t="shared" si="34"/>
        <v>0</v>
      </c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2.75">
      <c r="A172" s="37">
        <v>164</v>
      </c>
      <c r="B172" s="39">
        <v>111</v>
      </c>
      <c r="C172" s="39" t="s">
        <v>188</v>
      </c>
      <c r="D172" s="39" t="s">
        <v>191</v>
      </c>
      <c r="E172" s="45" t="s">
        <v>192</v>
      </c>
      <c r="F172" s="42">
        <v>18.5310000403</v>
      </c>
      <c r="G172" s="42">
        <v>-72.2999639899</v>
      </c>
      <c r="H172" s="43" t="s">
        <v>196</v>
      </c>
      <c r="I172" s="44">
        <v>4000</v>
      </c>
      <c r="J172" s="43">
        <f t="shared" si="37"/>
        <v>800</v>
      </c>
      <c r="K172" s="64" t="s">
        <v>355</v>
      </c>
      <c r="L172" s="43"/>
      <c r="M172" s="43"/>
      <c r="N172" s="43"/>
      <c r="O172" s="40">
        <f t="shared" si="26"/>
        <v>60000</v>
      </c>
      <c r="P172" s="88">
        <f t="shared" si="31"/>
        <v>0</v>
      </c>
      <c r="Q172" s="43"/>
      <c r="R172" s="47">
        <f t="shared" si="27"/>
        <v>16</v>
      </c>
      <c r="S172" s="88">
        <f t="shared" si="32"/>
        <v>0</v>
      </c>
      <c r="T172" s="43"/>
      <c r="U172" s="43"/>
      <c r="V172" s="43"/>
      <c r="W172" s="47">
        <f t="shared" si="28"/>
        <v>200</v>
      </c>
      <c r="X172" s="88">
        <f t="shared" si="25"/>
        <v>0</v>
      </c>
      <c r="Y172" s="43"/>
      <c r="Z172" s="43"/>
      <c r="AA172" s="43"/>
      <c r="AB172" s="43"/>
      <c r="AC172" s="43"/>
      <c r="AD172" s="47">
        <f t="shared" si="29"/>
        <v>800</v>
      </c>
      <c r="AE172" s="88">
        <f t="shared" si="33"/>
        <v>0</v>
      </c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7">
        <f t="shared" si="30"/>
        <v>800</v>
      </c>
      <c r="AV172" s="88">
        <f t="shared" si="34"/>
        <v>0</v>
      </c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22.5">
      <c r="A173" s="37">
        <v>165</v>
      </c>
      <c r="B173" s="39">
        <v>111</v>
      </c>
      <c r="C173" s="39" t="s">
        <v>188</v>
      </c>
      <c r="D173" s="39" t="s">
        <v>191</v>
      </c>
      <c r="E173" s="39" t="s">
        <v>192</v>
      </c>
      <c r="F173" s="42">
        <v>18.5328366003</v>
      </c>
      <c r="G173" s="42">
        <v>-72.3161194406</v>
      </c>
      <c r="H173" s="43" t="s">
        <v>197</v>
      </c>
      <c r="I173" s="44">
        <v>12000</v>
      </c>
      <c r="J173" s="43">
        <f t="shared" si="37"/>
        <v>2400</v>
      </c>
      <c r="K173" s="64"/>
      <c r="L173" s="43"/>
      <c r="M173" s="43"/>
      <c r="N173" s="43"/>
      <c r="O173" s="40">
        <f t="shared" si="26"/>
        <v>180000</v>
      </c>
      <c r="P173" s="88">
        <f t="shared" si="31"/>
        <v>0</v>
      </c>
      <c r="Q173" s="43"/>
      <c r="R173" s="47">
        <f t="shared" si="27"/>
        <v>48</v>
      </c>
      <c r="S173" s="88">
        <f t="shared" si="32"/>
        <v>0</v>
      </c>
      <c r="T173" s="43"/>
      <c r="U173" s="43"/>
      <c r="V173" s="43"/>
      <c r="W173" s="47">
        <f t="shared" si="28"/>
        <v>600</v>
      </c>
      <c r="X173" s="88">
        <f t="shared" si="25"/>
        <v>0</v>
      </c>
      <c r="Y173" s="43"/>
      <c r="Z173" s="43"/>
      <c r="AA173" s="43"/>
      <c r="AB173" s="43"/>
      <c r="AC173" s="43"/>
      <c r="AD173" s="47">
        <f t="shared" si="29"/>
        <v>2400</v>
      </c>
      <c r="AE173" s="88">
        <f t="shared" si="33"/>
        <v>0</v>
      </c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7">
        <f t="shared" si="30"/>
        <v>2400</v>
      </c>
      <c r="AV173" s="88">
        <f t="shared" si="34"/>
        <v>0</v>
      </c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2.75">
      <c r="A174" s="37">
        <v>166</v>
      </c>
      <c r="B174" s="39">
        <v>111</v>
      </c>
      <c r="C174" s="39" t="s">
        <v>188</v>
      </c>
      <c r="D174" s="39" t="s">
        <v>191</v>
      </c>
      <c r="E174" s="39" t="s">
        <v>192</v>
      </c>
      <c r="F174" s="42">
        <v>18.5364859903</v>
      </c>
      <c r="G174" s="42">
        <v>-72.3426645102</v>
      </c>
      <c r="H174" s="43" t="s">
        <v>198</v>
      </c>
      <c r="I174" s="44">
        <v>4000</v>
      </c>
      <c r="J174" s="43">
        <f t="shared" si="37"/>
        <v>800</v>
      </c>
      <c r="K174" s="64"/>
      <c r="L174" s="43"/>
      <c r="M174" s="43"/>
      <c r="N174" s="43"/>
      <c r="O174" s="40">
        <f t="shared" si="26"/>
        <v>60000</v>
      </c>
      <c r="P174" s="88">
        <f t="shared" si="31"/>
        <v>0</v>
      </c>
      <c r="Q174" s="43"/>
      <c r="R174" s="47">
        <f t="shared" si="27"/>
        <v>16</v>
      </c>
      <c r="S174" s="88">
        <f t="shared" si="32"/>
        <v>0</v>
      </c>
      <c r="T174" s="43"/>
      <c r="U174" s="43"/>
      <c r="V174" s="43"/>
      <c r="W174" s="47">
        <f t="shared" si="28"/>
        <v>200</v>
      </c>
      <c r="X174" s="88">
        <f t="shared" si="25"/>
        <v>0</v>
      </c>
      <c r="Y174" s="43"/>
      <c r="Z174" s="43"/>
      <c r="AA174" s="43"/>
      <c r="AB174" s="43"/>
      <c r="AC174" s="43"/>
      <c r="AD174" s="47">
        <f t="shared" si="29"/>
        <v>800</v>
      </c>
      <c r="AE174" s="88">
        <f t="shared" si="33"/>
        <v>0</v>
      </c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7">
        <f t="shared" si="30"/>
        <v>800</v>
      </c>
      <c r="AV174" s="88">
        <f t="shared" si="34"/>
        <v>0</v>
      </c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2.75">
      <c r="A175" s="37">
        <v>167</v>
      </c>
      <c r="B175" s="39">
        <v>111</v>
      </c>
      <c r="C175" s="39" t="s">
        <v>188</v>
      </c>
      <c r="D175" s="39" t="s">
        <v>191</v>
      </c>
      <c r="E175" s="39" t="s">
        <v>192</v>
      </c>
      <c r="F175" s="42">
        <v>18.5384330199</v>
      </c>
      <c r="G175" s="42">
        <v>-72.3486847203</v>
      </c>
      <c r="H175" s="43" t="s">
        <v>199</v>
      </c>
      <c r="I175" s="44">
        <v>1000</v>
      </c>
      <c r="J175" s="43">
        <f t="shared" si="37"/>
        <v>200</v>
      </c>
      <c r="K175" s="64"/>
      <c r="L175" s="43"/>
      <c r="M175" s="43"/>
      <c r="N175" s="43"/>
      <c r="O175" s="40">
        <f t="shared" si="26"/>
        <v>15000</v>
      </c>
      <c r="P175" s="88">
        <f t="shared" si="31"/>
        <v>0</v>
      </c>
      <c r="Q175" s="43"/>
      <c r="R175" s="47">
        <f t="shared" si="27"/>
        <v>4</v>
      </c>
      <c r="S175" s="88">
        <f t="shared" si="32"/>
        <v>0</v>
      </c>
      <c r="T175" s="43"/>
      <c r="U175" s="43"/>
      <c r="V175" s="43"/>
      <c r="W175" s="47">
        <f t="shared" si="28"/>
        <v>50</v>
      </c>
      <c r="X175" s="88">
        <f t="shared" si="25"/>
        <v>0</v>
      </c>
      <c r="Y175" s="43"/>
      <c r="Z175" s="43"/>
      <c r="AA175" s="43"/>
      <c r="AB175" s="43"/>
      <c r="AC175" s="43"/>
      <c r="AD175" s="47">
        <f t="shared" si="29"/>
        <v>200</v>
      </c>
      <c r="AE175" s="88">
        <f t="shared" si="33"/>
        <v>0</v>
      </c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7">
        <f t="shared" si="30"/>
        <v>200</v>
      </c>
      <c r="AV175" s="88">
        <f t="shared" si="34"/>
        <v>0</v>
      </c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2.75">
      <c r="A176" s="37">
        <v>168</v>
      </c>
      <c r="B176" s="39">
        <v>111</v>
      </c>
      <c r="C176" s="39" t="s">
        <v>188</v>
      </c>
      <c r="D176" s="39" t="s">
        <v>191</v>
      </c>
      <c r="E176" s="39" t="s">
        <v>192</v>
      </c>
      <c r="F176" s="42">
        <v>18.54041836</v>
      </c>
      <c r="G176" s="42">
        <v>-72.3406341605</v>
      </c>
      <c r="H176" s="43" t="s">
        <v>200</v>
      </c>
      <c r="I176" s="44">
        <v>1000</v>
      </c>
      <c r="J176" s="43">
        <f t="shared" si="37"/>
        <v>200</v>
      </c>
      <c r="K176" s="64"/>
      <c r="L176" s="43"/>
      <c r="M176" s="43"/>
      <c r="N176" s="43"/>
      <c r="O176" s="40">
        <f t="shared" si="26"/>
        <v>15000</v>
      </c>
      <c r="P176" s="88">
        <f t="shared" si="31"/>
        <v>0</v>
      </c>
      <c r="Q176" s="43"/>
      <c r="R176" s="47">
        <f t="shared" si="27"/>
        <v>4</v>
      </c>
      <c r="S176" s="88">
        <f t="shared" si="32"/>
        <v>0</v>
      </c>
      <c r="T176" s="43"/>
      <c r="U176" s="43"/>
      <c r="V176" s="43"/>
      <c r="W176" s="47">
        <f t="shared" si="28"/>
        <v>50</v>
      </c>
      <c r="X176" s="88">
        <f t="shared" si="25"/>
        <v>0</v>
      </c>
      <c r="Y176" s="43"/>
      <c r="Z176" s="43"/>
      <c r="AA176" s="43"/>
      <c r="AB176" s="43"/>
      <c r="AC176" s="43"/>
      <c r="AD176" s="47">
        <f t="shared" si="29"/>
        <v>200</v>
      </c>
      <c r="AE176" s="88">
        <f t="shared" si="33"/>
        <v>0</v>
      </c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7">
        <f t="shared" si="30"/>
        <v>200</v>
      </c>
      <c r="AV176" s="88">
        <f t="shared" si="34"/>
        <v>0</v>
      </c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2.75">
      <c r="A177" s="37">
        <v>169</v>
      </c>
      <c r="B177" s="39">
        <v>111</v>
      </c>
      <c r="C177" s="39" t="s">
        <v>188</v>
      </c>
      <c r="D177" s="39" t="s">
        <v>191</v>
      </c>
      <c r="E177" s="39" t="s">
        <v>192</v>
      </c>
      <c r="F177" s="42">
        <v>18.5410997304</v>
      </c>
      <c r="G177" s="42">
        <v>-72.3367137697</v>
      </c>
      <c r="H177" s="43" t="s">
        <v>201</v>
      </c>
      <c r="I177" s="44">
        <v>16000</v>
      </c>
      <c r="J177" s="43">
        <f t="shared" si="37"/>
        <v>3200</v>
      </c>
      <c r="K177" s="64"/>
      <c r="L177" s="43"/>
      <c r="M177" s="43"/>
      <c r="N177" s="43"/>
      <c r="O177" s="40">
        <f t="shared" si="26"/>
        <v>240000</v>
      </c>
      <c r="P177" s="88">
        <f t="shared" si="31"/>
        <v>0</v>
      </c>
      <c r="Q177" s="43"/>
      <c r="R177" s="47">
        <f t="shared" si="27"/>
        <v>64</v>
      </c>
      <c r="S177" s="88">
        <f t="shared" si="32"/>
        <v>0</v>
      </c>
      <c r="T177" s="43"/>
      <c r="U177" s="43"/>
      <c r="V177" s="43"/>
      <c r="W177" s="47">
        <f t="shared" si="28"/>
        <v>800</v>
      </c>
      <c r="X177" s="88">
        <f t="shared" si="25"/>
        <v>0</v>
      </c>
      <c r="Y177" s="43"/>
      <c r="Z177" s="43"/>
      <c r="AA177" s="43"/>
      <c r="AB177" s="43"/>
      <c r="AC177" s="43"/>
      <c r="AD177" s="47">
        <f t="shared" si="29"/>
        <v>3200</v>
      </c>
      <c r="AE177" s="88">
        <f t="shared" si="33"/>
        <v>0</v>
      </c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7">
        <f t="shared" si="30"/>
        <v>3200</v>
      </c>
      <c r="AV177" s="88">
        <f t="shared" si="34"/>
        <v>0</v>
      </c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2.75">
      <c r="A178" s="37">
        <v>170</v>
      </c>
      <c r="B178" s="39">
        <v>111</v>
      </c>
      <c r="C178" s="39" t="s">
        <v>188</v>
      </c>
      <c r="D178" s="39" t="s">
        <v>191</v>
      </c>
      <c r="E178" s="39" t="s">
        <v>192</v>
      </c>
      <c r="F178" s="42">
        <v>18.5461087501</v>
      </c>
      <c r="G178" s="42">
        <v>-72.33513345</v>
      </c>
      <c r="H178" s="43" t="s">
        <v>202</v>
      </c>
      <c r="I178" s="44">
        <v>1000</v>
      </c>
      <c r="J178" s="43">
        <f t="shared" si="37"/>
        <v>200</v>
      </c>
      <c r="K178" s="64"/>
      <c r="L178" s="43"/>
      <c r="M178" s="43"/>
      <c r="N178" s="43"/>
      <c r="O178" s="40">
        <f t="shared" si="26"/>
        <v>15000</v>
      </c>
      <c r="P178" s="88">
        <f t="shared" si="31"/>
        <v>0</v>
      </c>
      <c r="Q178" s="43"/>
      <c r="R178" s="47">
        <f t="shared" si="27"/>
        <v>4</v>
      </c>
      <c r="S178" s="88">
        <f t="shared" si="32"/>
        <v>0</v>
      </c>
      <c r="T178" s="43"/>
      <c r="U178" s="43"/>
      <c r="V178" s="43"/>
      <c r="W178" s="47">
        <f t="shared" si="28"/>
        <v>50</v>
      </c>
      <c r="X178" s="88">
        <f t="shared" si="25"/>
        <v>0</v>
      </c>
      <c r="Y178" s="43"/>
      <c r="Z178" s="43"/>
      <c r="AA178" s="43"/>
      <c r="AB178" s="43"/>
      <c r="AC178" s="43"/>
      <c r="AD178" s="47">
        <f t="shared" si="29"/>
        <v>200</v>
      </c>
      <c r="AE178" s="88">
        <f t="shared" si="33"/>
        <v>0</v>
      </c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7">
        <f t="shared" si="30"/>
        <v>200</v>
      </c>
      <c r="AV178" s="88">
        <f t="shared" si="34"/>
        <v>0</v>
      </c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2.75">
      <c r="A179" s="37">
        <v>171</v>
      </c>
      <c r="B179" s="39">
        <v>111</v>
      </c>
      <c r="C179" s="39" t="s">
        <v>188</v>
      </c>
      <c r="D179" s="39" t="s">
        <v>191</v>
      </c>
      <c r="E179" s="45" t="s">
        <v>192</v>
      </c>
      <c r="F179" s="42">
        <v>18.5481040591</v>
      </c>
      <c r="G179" s="42">
        <v>-72.3310281601</v>
      </c>
      <c r="H179" s="43" t="s">
        <v>203</v>
      </c>
      <c r="I179" s="44">
        <v>1000</v>
      </c>
      <c r="J179" s="43">
        <f t="shared" si="37"/>
        <v>200</v>
      </c>
      <c r="K179" s="64"/>
      <c r="L179" s="43"/>
      <c r="M179" s="43"/>
      <c r="N179" s="43"/>
      <c r="O179" s="40">
        <f t="shared" si="26"/>
        <v>15000</v>
      </c>
      <c r="P179" s="88">
        <f t="shared" si="31"/>
        <v>0</v>
      </c>
      <c r="Q179" s="43"/>
      <c r="R179" s="47">
        <f t="shared" si="27"/>
        <v>4</v>
      </c>
      <c r="S179" s="88">
        <f t="shared" si="32"/>
        <v>0</v>
      </c>
      <c r="T179" s="43"/>
      <c r="U179" s="43"/>
      <c r="V179" s="43"/>
      <c r="W179" s="47">
        <f t="shared" si="28"/>
        <v>50</v>
      </c>
      <c r="X179" s="88">
        <f t="shared" si="25"/>
        <v>0</v>
      </c>
      <c r="Y179" s="43"/>
      <c r="Z179" s="43"/>
      <c r="AA179" s="43"/>
      <c r="AB179" s="43"/>
      <c r="AC179" s="43"/>
      <c r="AD179" s="47">
        <f t="shared" si="29"/>
        <v>200</v>
      </c>
      <c r="AE179" s="88">
        <f t="shared" si="33"/>
        <v>0</v>
      </c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7">
        <f t="shared" si="30"/>
        <v>200</v>
      </c>
      <c r="AV179" s="88">
        <f t="shared" si="34"/>
        <v>0</v>
      </c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2.75">
      <c r="A180" s="37">
        <v>172</v>
      </c>
      <c r="B180" s="39">
        <v>111</v>
      </c>
      <c r="C180" s="39" t="s">
        <v>188</v>
      </c>
      <c r="D180" s="39" t="s">
        <v>191</v>
      </c>
      <c r="E180" s="39" t="s">
        <v>192</v>
      </c>
      <c r="F180" s="42">
        <v>18.5481967697</v>
      </c>
      <c r="G180" s="42">
        <v>-72.3191561202</v>
      </c>
      <c r="H180" s="43" t="s">
        <v>204</v>
      </c>
      <c r="I180" s="44">
        <v>2000</v>
      </c>
      <c r="J180" s="43">
        <f t="shared" si="37"/>
        <v>400</v>
      </c>
      <c r="K180" s="64"/>
      <c r="L180" s="43"/>
      <c r="M180" s="43"/>
      <c r="N180" s="43"/>
      <c r="O180" s="40">
        <f t="shared" si="26"/>
        <v>30000</v>
      </c>
      <c r="P180" s="88">
        <f t="shared" si="31"/>
        <v>0</v>
      </c>
      <c r="Q180" s="43"/>
      <c r="R180" s="47">
        <f t="shared" si="27"/>
        <v>8</v>
      </c>
      <c r="S180" s="88">
        <f t="shared" si="32"/>
        <v>0</v>
      </c>
      <c r="T180" s="43"/>
      <c r="U180" s="43"/>
      <c r="V180" s="43"/>
      <c r="W180" s="47">
        <f t="shared" si="28"/>
        <v>100</v>
      </c>
      <c r="X180" s="88">
        <f t="shared" si="25"/>
        <v>0</v>
      </c>
      <c r="Y180" s="43"/>
      <c r="Z180" s="43"/>
      <c r="AA180" s="43"/>
      <c r="AB180" s="43"/>
      <c r="AC180" s="43"/>
      <c r="AD180" s="47">
        <f t="shared" si="29"/>
        <v>400</v>
      </c>
      <c r="AE180" s="88">
        <f t="shared" si="33"/>
        <v>0</v>
      </c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7">
        <f t="shared" si="30"/>
        <v>400</v>
      </c>
      <c r="AV180" s="88">
        <f t="shared" si="34"/>
        <v>0</v>
      </c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2.75">
      <c r="A181" s="37">
        <v>173</v>
      </c>
      <c r="B181" s="39">
        <v>111</v>
      </c>
      <c r="C181" s="39" t="s">
        <v>188</v>
      </c>
      <c r="D181" s="39" t="s">
        <v>191</v>
      </c>
      <c r="E181" s="39" t="s">
        <v>192</v>
      </c>
      <c r="F181" s="42">
        <v>18.5497102004</v>
      </c>
      <c r="G181" s="42">
        <v>-72.3397164204</v>
      </c>
      <c r="H181" s="43" t="s">
        <v>205</v>
      </c>
      <c r="I181" s="44">
        <v>1000</v>
      </c>
      <c r="J181" s="43">
        <f t="shared" si="37"/>
        <v>200</v>
      </c>
      <c r="K181" s="64"/>
      <c r="L181" s="43"/>
      <c r="M181" s="43"/>
      <c r="N181" s="43"/>
      <c r="O181" s="40">
        <f t="shared" si="26"/>
        <v>15000</v>
      </c>
      <c r="P181" s="88">
        <f t="shared" si="31"/>
        <v>0</v>
      </c>
      <c r="Q181" s="43"/>
      <c r="R181" s="47">
        <f t="shared" si="27"/>
        <v>4</v>
      </c>
      <c r="S181" s="88">
        <f t="shared" si="32"/>
        <v>0</v>
      </c>
      <c r="T181" s="43"/>
      <c r="U181" s="43"/>
      <c r="V181" s="43"/>
      <c r="W181" s="47">
        <f t="shared" si="28"/>
        <v>50</v>
      </c>
      <c r="X181" s="88">
        <f t="shared" si="25"/>
        <v>0</v>
      </c>
      <c r="Y181" s="43"/>
      <c r="Z181" s="43"/>
      <c r="AA181" s="43"/>
      <c r="AB181" s="43"/>
      <c r="AC181" s="43"/>
      <c r="AD181" s="47">
        <f t="shared" si="29"/>
        <v>200</v>
      </c>
      <c r="AE181" s="88">
        <f t="shared" si="33"/>
        <v>0</v>
      </c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7">
        <f t="shared" si="30"/>
        <v>200</v>
      </c>
      <c r="AV181" s="88">
        <f t="shared" si="34"/>
        <v>0</v>
      </c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2.75">
      <c r="A182" s="37">
        <v>174</v>
      </c>
      <c r="B182" s="39">
        <v>111</v>
      </c>
      <c r="C182" s="39" t="s">
        <v>188</v>
      </c>
      <c r="D182" s="39" t="s">
        <v>191</v>
      </c>
      <c r="E182" s="39" t="s">
        <v>192</v>
      </c>
      <c r="F182" s="42">
        <v>18.5506272535</v>
      </c>
      <c r="G182" s="42">
        <v>-72.3302556962</v>
      </c>
      <c r="H182" s="43" t="s">
        <v>206</v>
      </c>
      <c r="I182" s="44">
        <v>600</v>
      </c>
      <c r="J182" s="43">
        <f t="shared" si="37"/>
        <v>120</v>
      </c>
      <c r="K182" s="64"/>
      <c r="L182" s="43"/>
      <c r="M182" s="43"/>
      <c r="N182" s="43"/>
      <c r="O182" s="40">
        <f t="shared" si="26"/>
        <v>9000</v>
      </c>
      <c r="P182" s="88">
        <f t="shared" si="31"/>
        <v>0</v>
      </c>
      <c r="Q182" s="43"/>
      <c r="R182" s="47">
        <f t="shared" si="27"/>
        <v>2.4</v>
      </c>
      <c r="S182" s="88">
        <f t="shared" si="32"/>
        <v>0</v>
      </c>
      <c r="T182" s="43"/>
      <c r="U182" s="43"/>
      <c r="V182" s="43"/>
      <c r="W182" s="47">
        <f t="shared" si="28"/>
        <v>30</v>
      </c>
      <c r="X182" s="88">
        <f t="shared" si="25"/>
        <v>0</v>
      </c>
      <c r="Y182" s="43"/>
      <c r="Z182" s="43"/>
      <c r="AA182" s="43"/>
      <c r="AB182" s="43"/>
      <c r="AC182" s="43"/>
      <c r="AD182" s="47">
        <f t="shared" si="29"/>
        <v>120</v>
      </c>
      <c r="AE182" s="88">
        <f t="shared" si="33"/>
        <v>0</v>
      </c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7">
        <f t="shared" si="30"/>
        <v>120</v>
      </c>
      <c r="AV182" s="88">
        <f t="shared" si="34"/>
        <v>0</v>
      </c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ht="22.5">
      <c r="A183" s="37">
        <v>175</v>
      </c>
      <c r="B183" s="39">
        <v>111</v>
      </c>
      <c r="C183" s="39" t="s">
        <v>188</v>
      </c>
      <c r="D183" s="39" t="s">
        <v>191</v>
      </c>
      <c r="E183" s="45" t="s">
        <v>192</v>
      </c>
      <c r="F183" s="42">
        <v>18.5519153998</v>
      </c>
      <c r="G183" s="42">
        <v>-72.3378423998</v>
      </c>
      <c r="H183" s="43" t="s">
        <v>207</v>
      </c>
      <c r="I183" s="44">
        <v>1000</v>
      </c>
      <c r="J183" s="43">
        <f t="shared" si="37"/>
        <v>200</v>
      </c>
      <c r="K183" s="64"/>
      <c r="L183" s="43"/>
      <c r="M183" s="43"/>
      <c r="N183" s="43"/>
      <c r="O183" s="40">
        <f t="shared" si="26"/>
        <v>15000</v>
      </c>
      <c r="P183" s="88">
        <f t="shared" si="31"/>
        <v>0</v>
      </c>
      <c r="Q183" s="43"/>
      <c r="R183" s="47">
        <f t="shared" si="27"/>
        <v>4</v>
      </c>
      <c r="S183" s="88">
        <f t="shared" si="32"/>
        <v>0</v>
      </c>
      <c r="T183" s="43"/>
      <c r="U183" s="43"/>
      <c r="V183" s="43"/>
      <c r="W183" s="47">
        <f t="shared" si="28"/>
        <v>50</v>
      </c>
      <c r="X183" s="88">
        <f t="shared" si="25"/>
        <v>0</v>
      </c>
      <c r="Y183" s="43"/>
      <c r="Z183" s="43"/>
      <c r="AA183" s="43"/>
      <c r="AB183" s="43"/>
      <c r="AC183" s="43"/>
      <c r="AD183" s="47">
        <f t="shared" si="29"/>
        <v>200</v>
      </c>
      <c r="AE183" s="88">
        <f t="shared" si="33"/>
        <v>0</v>
      </c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7">
        <f t="shared" si="30"/>
        <v>200</v>
      </c>
      <c r="AV183" s="88">
        <f t="shared" si="34"/>
        <v>0</v>
      </c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ht="22.5">
      <c r="A184" s="37">
        <v>176</v>
      </c>
      <c r="B184" s="39">
        <v>111</v>
      </c>
      <c r="C184" s="39" t="s">
        <v>188</v>
      </c>
      <c r="D184" s="39" t="s">
        <v>191</v>
      </c>
      <c r="E184" s="45" t="s">
        <v>192</v>
      </c>
      <c r="F184" s="42">
        <v>18.5527284398</v>
      </c>
      <c r="G184" s="42">
        <v>-72.3345215702</v>
      </c>
      <c r="H184" s="43" t="s">
        <v>208</v>
      </c>
      <c r="I184" s="44">
        <v>1000</v>
      </c>
      <c r="J184" s="43">
        <f t="shared" si="37"/>
        <v>200</v>
      </c>
      <c r="K184" s="64"/>
      <c r="L184" s="43"/>
      <c r="M184" s="43"/>
      <c r="N184" s="43"/>
      <c r="O184" s="40">
        <f t="shared" si="26"/>
        <v>15000</v>
      </c>
      <c r="P184" s="88">
        <f t="shared" si="31"/>
        <v>0</v>
      </c>
      <c r="Q184" s="43"/>
      <c r="R184" s="47">
        <f t="shared" si="27"/>
        <v>4</v>
      </c>
      <c r="S184" s="88">
        <f t="shared" si="32"/>
        <v>0</v>
      </c>
      <c r="T184" s="43"/>
      <c r="U184" s="43"/>
      <c r="V184" s="43"/>
      <c r="W184" s="47">
        <f t="shared" si="28"/>
        <v>50</v>
      </c>
      <c r="X184" s="88">
        <f t="shared" si="25"/>
        <v>0</v>
      </c>
      <c r="Y184" s="43"/>
      <c r="Z184" s="43"/>
      <c r="AA184" s="43"/>
      <c r="AB184" s="43"/>
      <c r="AC184" s="43"/>
      <c r="AD184" s="47">
        <f t="shared" si="29"/>
        <v>200</v>
      </c>
      <c r="AE184" s="88">
        <f t="shared" si="33"/>
        <v>0</v>
      </c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7">
        <f t="shared" si="30"/>
        <v>200</v>
      </c>
      <c r="AV184" s="88">
        <f t="shared" si="34"/>
        <v>0</v>
      </c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ht="12" customHeight="1">
      <c r="A185" s="37">
        <v>177</v>
      </c>
      <c r="B185" s="39">
        <v>111</v>
      </c>
      <c r="C185" s="39" t="s">
        <v>188</v>
      </c>
      <c r="D185" s="39" t="s">
        <v>191</v>
      </c>
      <c r="E185" s="39" t="s">
        <v>192</v>
      </c>
      <c r="F185" s="42">
        <v>18.555358194</v>
      </c>
      <c r="G185" s="42">
        <v>-72.3385890266</v>
      </c>
      <c r="H185" s="43" t="s">
        <v>209</v>
      </c>
      <c r="I185" s="44">
        <v>300</v>
      </c>
      <c r="J185" s="43">
        <f t="shared" si="37"/>
        <v>60</v>
      </c>
      <c r="K185" s="64"/>
      <c r="L185" s="43"/>
      <c r="M185" s="43"/>
      <c r="N185" s="43"/>
      <c r="O185" s="40">
        <f t="shared" si="26"/>
        <v>4500</v>
      </c>
      <c r="P185" s="88">
        <f t="shared" si="31"/>
        <v>0</v>
      </c>
      <c r="Q185" s="43"/>
      <c r="R185" s="47">
        <f t="shared" si="27"/>
        <v>1.2</v>
      </c>
      <c r="S185" s="88">
        <f t="shared" si="32"/>
        <v>0</v>
      </c>
      <c r="T185" s="43"/>
      <c r="U185" s="43"/>
      <c r="V185" s="43"/>
      <c r="W185" s="47">
        <f t="shared" si="28"/>
        <v>15</v>
      </c>
      <c r="X185" s="88">
        <f t="shared" si="25"/>
        <v>0</v>
      </c>
      <c r="Y185" s="43"/>
      <c r="Z185" s="43"/>
      <c r="AA185" s="43"/>
      <c r="AB185" s="43"/>
      <c r="AC185" s="43"/>
      <c r="AD185" s="47">
        <f t="shared" si="29"/>
        <v>60</v>
      </c>
      <c r="AE185" s="88">
        <f t="shared" si="33"/>
        <v>0</v>
      </c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7">
        <f t="shared" si="30"/>
        <v>60</v>
      </c>
      <c r="AV185" s="88">
        <f t="shared" si="34"/>
        <v>0</v>
      </c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ht="22.5">
      <c r="A186" s="37">
        <v>178</v>
      </c>
      <c r="B186" s="39">
        <v>111</v>
      </c>
      <c r="C186" s="39" t="s">
        <v>188</v>
      </c>
      <c r="D186" s="39" t="s">
        <v>191</v>
      </c>
      <c r="E186" s="39" t="s">
        <v>192</v>
      </c>
      <c r="F186" s="42">
        <v>18.557168241</v>
      </c>
      <c r="G186" s="42">
        <v>-72.3382536587</v>
      </c>
      <c r="H186" s="43" t="s">
        <v>210</v>
      </c>
      <c r="I186" s="44">
        <v>2000</v>
      </c>
      <c r="J186" s="43">
        <f t="shared" si="37"/>
        <v>400</v>
      </c>
      <c r="K186" s="64"/>
      <c r="L186" s="43"/>
      <c r="M186" s="43"/>
      <c r="N186" s="43"/>
      <c r="O186" s="40">
        <f t="shared" si="26"/>
        <v>30000</v>
      </c>
      <c r="P186" s="88">
        <f t="shared" si="31"/>
        <v>0</v>
      </c>
      <c r="Q186" s="43"/>
      <c r="R186" s="47">
        <f t="shared" si="27"/>
        <v>8</v>
      </c>
      <c r="S186" s="88">
        <f t="shared" si="32"/>
        <v>0</v>
      </c>
      <c r="T186" s="43"/>
      <c r="U186" s="43"/>
      <c r="V186" s="43"/>
      <c r="W186" s="47">
        <f t="shared" si="28"/>
        <v>100</v>
      </c>
      <c r="X186" s="88">
        <f t="shared" si="25"/>
        <v>0</v>
      </c>
      <c r="Y186" s="43"/>
      <c r="Z186" s="43"/>
      <c r="AA186" s="43"/>
      <c r="AB186" s="43"/>
      <c r="AC186" s="43"/>
      <c r="AD186" s="47">
        <f t="shared" si="29"/>
        <v>400</v>
      </c>
      <c r="AE186" s="88">
        <f t="shared" si="33"/>
        <v>0</v>
      </c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7">
        <f t="shared" si="30"/>
        <v>400</v>
      </c>
      <c r="AV186" s="88">
        <f t="shared" si="34"/>
        <v>0</v>
      </c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1:57" ht="22.5">
      <c r="A187" s="37">
        <v>179</v>
      </c>
      <c r="B187" s="39">
        <v>111</v>
      </c>
      <c r="C187" s="39" t="s">
        <v>188</v>
      </c>
      <c r="D187" s="39" t="s">
        <v>191</v>
      </c>
      <c r="E187" s="39" t="s">
        <v>192</v>
      </c>
      <c r="F187" s="42">
        <v>18.5575593544</v>
      </c>
      <c r="G187" s="42">
        <v>-72.3389003811</v>
      </c>
      <c r="H187" s="43" t="s">
        <v>211</v>
      </c>
      <c r="I187" s="44">
        <v>1600</v>
      </c>
      <c r="J187" s="43">
        <f t="shared" si="37"/>
        <v>320</v>
      </c>
      <c r="K187" s="64"/>
      <c r="L187" s="43"/>
      <c r="M187" s="43"/>
      <c r="N187" s="43"/>
      <c r="O187" s="40">
        <f t="shared" si="26"/>
        <v>24000</v>
      </c>
      <c r="P187" s="88">
        <f t="shared" si="31"/>
        <v>0</v>
      </c>
      <c r="Q187" s="43"/>
      <c r="R187" s="47">
        <f t="shared" si="27"/>
        <v>6.4</v>
      </c>
      <c r="S187" s="88">
        <f t="shared" si="32"/>
        <v>0</v>
      </c>
      <c r="T187" s="43"/>
      <c r="U187" s="43"/>
      <c r="V187" s="43"/>
      <c r="W187" s="47">
        <f t="shared" si="28"/>
        <v>80</v>
      </c>
      <c r="X187" s="88">
        <f t="shared" si="25"/>
        <v>0</v>
      </c>
      <c r="Y187" s="43"/>
      <c r="Z187" s="43"/>
      <c r="AA187" s="43"/>
      <c r="AB187" s="43"/>
      <c r="AC187" s="43"/>
      <c r="AD187" s="47">
        <f t="shared" si="29"/>
        <v>320</v>
      </c>
      <c r="AE187" s="88">
        <f t="shared" si="33"/>
        <v>0</v>
      </c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7">
        <f t="shared" si="30"/>
        <v>320</v>
      </c>
      <c r="AV187" s="88">
        <f t="shared" si="34"/>
        <v>0</v>
      </c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1:57" ht="22.5">
      <c r="A188" s="37">
        <v>180</v>
      </c>
      <c r="B188" s="39">
        <v>111</v>
      </c>
      <c r="C188" s="39" t="s">
        <v>188</v>
      </c>
      <c r="D188" s="39" t="s">
        <v>191</v>
      </c>
      <c r="E188" s="39" t="s">
        <v>192</v>
      </c>
      <c r="F188" s="41"/>
      <c r="G188" s="41"/>
      <c r="H188" s="39" t="s">
        <v>212</v>
      </c>
      <c r="I188" s="40">
        <f>12*5</f>
        <v>60</v>
      </c>
      <c r="J188" s="40">
        <v>12</v>
      </c>
      <c r="K188" s="63"/>
      <c r="L188" s="40"/>
      <c r="M188" s="40"/>
      <c r="N188" s="40"/>
      <c r="O188" s="40">
        <f t="shared" si="26"/>
        <v>900</v>
      </c>
      <c r="P188" s="88">
        <f t="shared" si="31"/>
        <v>0</v>
      </c>
      <c r="Q188" s="40"/>
      <c r="R188" s="47">
        <f t="shared" si="27"/>
        <v>0.24</v>
      </c>
      <c r="S188" s="88">
        <f t="shared" si="32"/>
        <v>0</v>
      </c>
      <c r="T188" s="40"/>
      <c r="U188" s="40"/>
      <c r="V188" s="40"/>
      <c r="W188" s="47">
        <f t="shared" si="28"/>
        <v>3</v>
      </c>
      <c r="X188" s="88">
        <f t="shared" si="25"/>
        <v>0</v>
      </c>
      <c r="Y188" s="40"/>
      <c r="Z188" s="40"/>
      <c r="AA188" s="40"/>
      <c r="AB188" s="40"/>
      <c r="AC188" s="40"/>
      <c r="AD188" s="47">
        <f t="shared" si="29"/>
        <v>12</v>
      </c>
      <c r="AE188" s="88">
        <f t="shared" si="33"/>
        <v>0</v>
      </c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7">
        <f t="shared" si="30"/>
        <v>12</v>
      </c>
      <c r="AV188" s="88">
        <f t="shared" si="34"/>
        <v>0</v>
      </c>
      <c r="AW188" s="40"/>
      <c r="AX188" s="40"/>
      <c r="AY188" s="40"/>
      <c r="AZ188" s="40"/>
      <c r="BA188" s="40"/>
      <c r="BB188" s="40"/>
      <c r="BC188" s="40"/>
      <c r="BD188" s="40"/>
      <c r="BE188" s="40"/>
    </row>
    <row r="189" spans="1:57" ht="12" customHeight="1">
      <c r="A189" s="37">
        <v>181</v>
      </c>
      <c r="B189" s="39">
        <v>111</v>
      </c>
      <c r="C189" s="39" t="s">
        <v>188</v>
      </c>
      <c r="D189" s="39" t="s">
        <v>213</v>
      </c>
      <c r="E189" s="39" t="s">
        <v>214</v>
      </c>
      <c r="F189" s="42">
        <v>18.52100034</v>
      </c>
      <c r="G189" s="42">
        <v>-72.3458932196</v>
      </c>
      <c r="H189" s="43" t="s">
        <v>215</v>
      </c>
      <c r="I189" s="44">
        <v>5000</v>
      </c>
      <c r="J189" s="43">
        <f>I189/5</f>
        <v>1000</v>
      </c>
      <c r="K189" s="64"/>
      <c r="L189" s="43"/>
      <c r="M189" s="43"/>
      <c r="N189" s="43"/>
      <c r="O189" s="40">
        <f t="shared" si="26"/>
        <v>75000</v>
      </c>
      <c r="P189" s="88">
        <f t="shared" si="31"/>
        <v>0</v>
      </c>
      <c r="Q189" s="43"/>
      <c r="R189" s="47">
        <f t="shared" si="27"/>
        <v>20</v>
      </c>
      <c r="S189" s="88">
        <f t="shared" si="32"/>
        <v>0</v>
      </c>
      <c r="T189" s="43"/>
      <c r="U189" s="43"/>
      <c r="V189" s="43"/>
      <c r="W189" s="47">
        <f t="shared" si="28"/>
        <v>250</v>
      </c>
      <c r="X189" s="88">
        <f t="shared" si="25"/>
        <v>0</v>
      </c>
      <c r="Y189" s="43"/>
      <c r="Z189" s="43"/>
      <c r="AA189" s="43"/>
      <c r="AB189" s="43"/>
      <c r="AC189" s="43"/>
      <c r="AD189" s="47">
        <f t="shared" si="29"/>
        <v>1000</v>
      </c>
      <c r="AE189" s="88">
        <f t="shared" si="33"/>
        <v>0</v>
      </c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7">
        <f t="shared" si="30"/>
        <v>1000</v>
      </c>
      <c r="AV189" s="88">
        <f t="shared" si="34"/>
        <v>0</v>
      </c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1:57" ht="12" customHeight="1">
      <c r="A190" s="37">
        <v>182</v>
      </c>
      <c r="B190" s="39">
        <v>111</v>
      </c>
      <c r="C190" s="39" t="s">
        <v>188</v>
      </c>
      <c r="D190" s="39" t="s">
        <v>213</v>
      </c>
      <c r="E190" s="39" t="s">
        <v>214</v>
      </c>
      <c r="F190" s="42">
        <v>18.5221490802</v>
      </c>
      <c r="G190" s="42">
        <v>-72.3431198103</v>
      </c>
      <c r="H190" s="43" t="s">
        <v>216</v>
      </c>
      <c r="I190" s="44">
        <v>10000</v>
      </c>
      <c r="J190" s="43">
        <f>I190/5</f>
        <v>2000</v>
      </c>
      <c r="K190" s="64"/>
      <c r="L190" s="43"/>
      <c r="M190" s="43"/>
      <c r="N190" s="43"/>
      <c r="O190" s="40">
        <f t="shared" si="26"/>
        <v>150000</v>
      </c>
      <c r="P190" s="88">
        <f t="shared" si="31"/>
        <v>0</v>
      </c>
      <c r="Q190" s="43"/>
      <c r="R190" s="47">
        <f t="shared" si="27"/>
        <v>40</v>
      </c>
      <c r="S190" s="88">
        <f t="shared" si="32"/>
        <v>0</v>
      </c>
      <c r="T190" s="43"/>
      <c r="U190" s="43"/>
      <c r="V190" s="43"/>
      <c r="W190" s="47">
        <f t="shared" si="28"/>
        <v>500</v>
      </c>
      <c r="X190" s="88">
        <f t="shared" si="25"/>
        <v>0</v>
      </c>
      <c r="Y190" s="43"/>
      <c r="Z190" s="43"/>
      <c r="AA190" s="43"/>
      <c r="AB190" s="43"/>
      <c r="AC190" s="43"/>
      <c r="AD190" s="47">
        <f t="shared" si="29"/>
        <v>2000</v>
      </c>
      <c r="AE190" s="88">
        <f t="shared" si="33"/>
        <v>0</v>
      </c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7">
        <f t="shared" si="30"/>
        <v>2000</v>
      </c>
      <c r="AV190" s="88">
        <f t="shared" si="34"/>
        <v>0</v>
      </c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1:57" ht="22.5">
      <c r="A191" s="37">
        <v>183</v>
      </c>
      <c r="B191" s="39">
        <v>111</v>
      </c>
      <c r="C191" s="39" t="s">
        <v>188</v>
      </c>
      <c r="D191" s="39" t="s">
        <v>213</v>
      </c>
      <c r="E191" s="39" t="s">
        <v>214</v>
      </c>
      <c r="F191" s="42">
        <v>18.5270395907</v>
      </c>
      <c r="G191" s="42">
        <v>-72.3467959495</v>
      </c>
      <c r="H191" s="43" t="s">
        <v>217</v>
      </c>
      <c r="I191" s="44">
        <v>4000</v>
      </c>
      <c r="J191" s="43">
        <f>I191/5</f>
        <v>800</v>
      </c>
      <c r="K191" s="64"/>
      <c r="L191" s="43"/>
      <c r="M191" s="43"/>
      <c r="N191" s="43"/>
      <c r="O191" s="40">
        <f t="shared" si="26"/>
        <v>60000</v>
      </c>
      <c r="P191" s="88">
        <f t="shared" si="31"/>
        <v>0</v>
      </c>
      <c r="Q191" s="43"/>
      <c r="R191" s="47">
        <f t="shared" si="27"/>
        <v>16</v>
      </c>
      <c r="S191" s="88">
        <f t="shared" si="32"/>
        <v>0</v>
      </c>
      <c r="T191" s="43"/>
      <c r="U191" s="43"/>
      <c r="V191" s="43"/>
      <c r="W191" s="47">
        <f t="shared" si="28"/>
        <v>200</v>
      </c>
      <c r="X191" s="88">
        <f t="shared" si="25"/>
        <v>0</v>
      </c>
      <c r="Y191" s="43"/>
      <c r="Z191" s="43"/>
      <c r="AA191" s="43"/>
      <c r="AB191" s="43"/>
      <c r="AC191" s="43"/>
      <c r="AD191" s="47">
        <f t="shared" si="29"/>
        <v>800</v>
      </c>
      <c r="AE191" s="88">
        <f t="shared" si="33"/>
        <v>0</v>
      </c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7">
        <f t="shared" si="30"/>
        <v>800</v>
      </c>
      <c r="AV191" s="88">
        <f t="shared" si="34"/>
        <v>0</v>
      </c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1:57" ht="22.5" customHeight="1">
      <c r="A192" s="37">
        <v>184</v>
      </c>
      <c r="B192" s="39">
        <v>111</v>
      </c>
      <c r="C192" s="39" t="s">
        <v>188</v>
      </c>
      <c r="D192" s="39"/>
      <c r="E192" s="45" t="s">
        <v>218</v>
      </c>
      <c r="F192" s="41"/>
      <c r="G192" s="46"/>
      <c r="H192" s="39" t="s">
        <v>219</v>
      </c>
      <c r="I192" s="47">
        <v>1200</v>
      </c>
      <c r="J192" s="43">
        <f aca="true" t="shared" si="38" ref="J192:J223">I192/6</f>
        <v>200</v>
      </c>
      <c r="K192" s="64" t="s">
        <v>362</v>
      </c>
      <c r="L192" s="43"/>
      <c r="M192" s="43"/>
      <c r="N192" s="43"/>
      <c r="O192" s="40">
        <f t="shared" si="26"/>
        <v>18000</v>
      </c>
      <c r="P192" s="88">
        <f t="shared" si="31"/>
        <v>0</v>
      </c>
      <c r="Q192" s="43"/>
      <c r="R192" s="47">
        <f t="shared" si="27"/>
        <v>4.8</v>
      </c>
      <c r="S192" s="88">
        <f t="shared" si="32"/>
        <v>0</v>
      </c>
      <c r="T192" s="43"/>
      <c r="U192" s="43"/>
      <c r="V192" s="43"/>
      <c r="W192" s="47">
        <f t="shared" si="28"/>
        <v>60</v>
      </c>
      <c r="X192" s="88">
        <f t="shared" si="25"/>
        <v>0</v>
      </c>
      <c r="Y192" s="43"/>
      <c r="Z192" s="43"/>
      <c r="AA192" s="43"/>
      <c r="AB192" s="43"/>
      <c r="AC192" s="43"/>
      <c r="AD192" s="47">
        <f t="shared" si="29"/>
        <v>200</v>
      </c>
      <c r="AE192" s="88">
        <f t="shared" si="33"/>
        <v>0</v>
      </c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7">
        <f t="shared" si="30"/>
        <v>200</v>
      </c>
      <c r="AV192" s="88">
        <f t="shared" si="34"/>
        <v>0</v>
      </c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1:57" ht="12" customHeight="1">
      <c r="A193" s="37">
        <v>185</v>
      </c>
      <c r="B193" s="39">
        <v>111</v>
      </c>
      <c r="C193" s="39" t="s">
        <v>188</v>
      </c>
      <c r="D193" s="39"/>
      <c r="E193" s="45" t="s">
        <v>220</v>
      </c>
      <c r="F193" s="41">
        <v>18.523483333333335</v>
      </c>
      <c r="G193" s="46">
        <v>-72.34581666666666</v>
      </c>
      <c r="H193" s="39" t="s">
        <v>221</v>
      </c>
      <c r="I193" s="47">
        <v>500</v>
      </c>
      <c r="J193" s="43">
        <f t="shared" si="38"/>
        <v>83.33333333333333</v>
      </c>
      <c r="K193" s="64" t="s">
        <v>357</v>
      </c>
      <c r="L193" s="43"/>
      <c r="M193" s="43"/>
      <c r="N193" s="43"/>
      <c r="O193" s="40">
        <f t="shared" si="26"/>
        <v>7500</v>
      </c>
      <c r="P193" s="88">
        <f t="shared" si="31"/>
        <v>0</v>
      </c>
      <c r="Q193" s="43"/>
      <c r="R193" s="47">
        <f t="shared" si="27"/>
        <v>2</v>
      </c>
      <c r="S193" s="88">
        <f t="shared" si="32"/>
        <v>0</v>
      </c>
      <c r="T193" s="43"/>
      <c r="U193" s="43"/>
      <c r="V193" s="43"/>
      <c r="W193" s="47">
        <f t="shared" si="28"/>
        <v>25</v>
      </c>
      <c r="X193" s="88">
        <f t="shared" si="25"/>
        <v>0</v>
      </c>
      <c r="Y193" s="43"/>
      <c r="Z193" s="43"/>
      <c r="AA193" s="43"/>
      <c r="AB193" s="43"/>
      <c r="AC193" s="43"/>
      <c r="AD193" s="47">
        <f t="shared" si="29"/>
        <v>83.33333333333333</v>
      </c>
      <c r="AE193" s="88">
        <f t="shared" si="33"/>
        <v>0</v>
      </c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7">
        <f t="shared" si="30"/>
        <v>83.33333333333333</v>
      </c>
      <c r="AV193" s="88">
        <f t="shared" si="34"/>
        <v>0</v>
      </c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1:57" ht="12" customHeight="1">
      <c r="A194" s="37">
        <v>186</v>
      </c>
      <c r="B194" s="39">
        <v>111</v>
      </c>
      <c r="C194" s="39" t="s">
        <v>188</v>
      </c>
      <c r="D194" s="39"/>
      <c r="E194" s="45" t="s">
        <v>220</v>
      </c>
      <c r="F194" s="41">
        <v>18.5564</v>
      </c>
      <c r="G194" s="46">
        <v>-72.33393333333333</v>
      </c>
      <c r="H194" s="39" t="s">
        <v>222</v>
      </c>
      <c r="I194" s="47">
        <v>0</v>
      </c>
      <c r="J194" s="43">
        <f t="shared" si="38"/>
        <v>0</v>
      </c>
      <c r="K194" s="64"/>
      <c r="L194" s="43"/>
      <c r="M194" s="43"/>
      <c r="N194" s="43"/>
      <c r="O194" s="40">
        <f t="shared" si="26"/>
        <v>0</v>
      </c>
      <c r="P194" s="88" t="e">
        <f t="shared" si="31"/>
        <v>#DIV/0!</v>
      </c>
      <c r="Q194" s="43"/>
      <c r="R194" s="47">
        <f t="shared" si="27"/>
        <v>0</v>
      </c>
      <c r="S194" s="88" t="e">
        <f t="shared" si="32"/>
        <v>#DIV/0!</v>
      </c>
      <c r="T194" s="43"/>
      <c r="U194" s="43"/>
      <c r="V194" s="43"/>
      <c r="W194" s="47">
        <f t="shared" si="28"/>
        <v>0</v>
      </c>
      <c r="X194" s="88" t="e">
        <f t="shared" si="25"/>
        <v>#DIV/0!</v>
      </c>
      <c r="Y194" s="43"/>
      <c r="Z194" s="43"/>
      <c r="AA194" s="43"/>
      <c r="AB194" s="43"/>
      <c r="AC194" s="43"/>
      <c r="AD194" s="47">
        <f t="shared" si="29"/>
        <v>0</v>
      </c>
      <c r="AE194" s="88" t="e">
        <f t="shared" si="33"/>
        <v>#DIV/0!</v>
      </c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7">
        <f t="shared" si="30"/>
        <v>0</v>
      </c>
      <c r="AV194" s="88" t="e">
        <f t="shared" si="34"/>
        <v>#DIV/0!</v>
      </c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1:57" ht="33.75">
      <c r="A195" s="37">
        <v>187</v>
      </c>
      <c r="B195" s="39">
        <v>111</v>
      </c>
      <c r="C195" s="39" t="s">
        <v>188</v>
      </c>
      <c r="D195" s="39" t="s">
        <v>107</v>
      </c>
      <c r="E195" s="45" t="s">
        <v>108</v>
      </c>
      <c r="F195" s="41">
        <v>18.521516666666667</v>
      </c>
      <c r="G195" s="46">
        <v>-72.35216666666666</v>
      </c>
      <c r="H195" s="39" t="s">
        <v>223</v>
      </c>
      <c r="I195" s="47">
        <v>5538</v>
      </c>
      <c r="J195" s="43">
        <f t="shared" si="38"/>
        <v>923</v>
      </c>
      <c r="K195" s="64" t="s">
        <v>357</v>
      </c>
      <c r="L195" s="43"/>
      <c r="M195" s="43"/>
      <c r="N195" s="43"/>
      <c r="O195" s="40">
        <f t="shared" si="26"/>
        <v>83070</v>
      </c>
      <c r="P195" s="88">
        <f t="shared" si="31"/>
        <v>0</v>
      </c>
      <c r="Q195" s="43"/>
      <c r="R195" s="47">
        <f t="shared" si="27"/>
        <v>22.152</v>
      </c>
      <c r="S195" s="88">
        <f t="shared" si="32"/>
        <v>0</v>
      </c>
      <c r="T195" s="43"/>
      <c r="U195" s="43"/>
      <c r="V195" s="43"/>
      <c r="W195" s="47">
        <f t="shared" si="28"/>
        <v>276.9</v>
      </c>
      <c r="X195" s="88">
        <f t="shared" si="25"/>
        <v>0</v>
      </c>
      <c r="Y195" s="43"/>
      <c r="Z195" s="43"/>
      <c r="AA195" s="43"/>
      <c r="AB195" s="43"/>
      <c r="AC195" s="43"/>
      <c r="AD195" s="47">
        <f t="shared" si="29"/>
        <v>923</v>
      </c>
      <c r="AE195" s="88">
        <f t="shared" si="33"/>
        <v>0</v>
      </c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7">
        <f t="shared" si="30"/>
        <v>923</v>
      </c>
      <c r="AV195" s="88">
        <f t="shared" si="34"/>
        <v>0</v>
      </c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1:57" ht="12" customHeight="1">
      <c r="A196" s="37">
        <v>188</v>
      </c>
      <c r="B196" s="39">
        <v>111</v>
      </c>
      <c r="C196" s="39" t="s">
        <v>188</v>
      </c>
      <c r="D196" s="39" t="s">
        <v>107</v>
      </c>
      <c r="E196" s="45" t="s">
        <v>108</v>
      </c>
      <c r="F196" s="41">
        <v>18.52253333333333</v>
      </c>
      <c r="G196" s="46">
        <v>-72.33871666666667</v>
      </c>
      <c r="H196" s="39" t="s">
        <v>224</v>
      </c>
      <c r="I196" s="47">
        <v>899</v>
      </c>
      <c r="J196" s="43">
        <f t="shared" si="38"/>
        <v>149.83333333333334</v>
      </c>
      <c r="K196" s="64" t="s">
        <v>357</v>
      </c>
      <c r="L196" s="43"/>
      <c r="M196" s="43"/>
      <c r="N196" s="43"/>
      <c r="O196" s="40">
        <f t="shared" si="26"/>
        <v>13485</v>
      </c>
      <c r="P196" s="88">
        <f t="shared" si="31"/>
        <v>0</v>
      </c>
      <c r="Q196" s="43"/>
      <c r="R196" s="47">
        <f t="shared" si="27"/>
        <v>3.596</v>
      </c>
      <c r="S196" s="88">
        <f t="shared" si="32"/>
        <v>0</v>
      </c>
      <c r="T196" s="43"/>
      <c r="U196" s="43"/>
      <c r="V196" s="43"/>
      <c r="W196" s="47">
        <f t="shared" si="28"/>
        <v>44.95</v>
      </c>
      <c r="X196" s="88">
        <f t="shared" si="25"/>
        <v>0</v>
      </c>
      <c r="Y196" s="43"/>
      <c r="Z196" s="43"/>
      <c r="AA196" s="43"/>
      <c r="AB196" s="43"/>
      <c r="AC196" s="43"/>
      <c r="AD196" s="47">
        <f t="shared" si="29"/>
        <v>149.83333333333334</v>
      </c>
      <c r="AE196" s="88">
        <f t="shared" si="33"/>
        <v>0</v>
      </c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7">
        <f t="shared" si="30"/>
        <v>149.83333333333334</v>
      </c>
      <c r="AV196" s="88">
        <f t="shared" si="34"/>
        <v>0</v>
      </c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1:57" ht="12" customHeight="1">
      <c r="A197" s="37">
        <v>189</v>
      </c>
      <c r="B197" s="39">
        <v>111</v>
      </c>
      <c r="C197" s="39" t="s">
        <v>188</v>
      </c>
      <c r="D197" s="39" t="s">
        <v>107</v>
      </c>
      <c r="E197" s="45" t="s">
        <v>108</v>
      </c>
      <c r="F197" s="41">
        <v>18.52425</v>
      </c>
      <c r="G197" s="46">
        <v>-72.337</v>
      </c>
      <c r="H197" s="39" t="s">
        <v>225</v>
      </c>
      <c r="I197" s="47">
        <v>899</v>
      </c>
      <c r="J197" s="43">
        <f t="shared" si="38"/>
        <v>149.83333333333334</v>
      </c>
      <c r="K197" s="64"/>
      <c r="L197" s="43"/>
      <c r="M197" s="43"/>
      <c r="N197" s="43"/>
      <c r="O197" s="40">
        <f t="shared" si="26"/>
        <v>13485</v>
      </c>
      <c r="P197" s="88">
        <f t="shared" si="31"/>
        <v>0</v>
      </c>
      <c r="Q197" s="43"/>
      <c r="R197" s="47">
        <f t="shared" si="27"/>
        <v>3.596</v>
      </c>
      <c r="S197" s="88">
        <f t="shared" si="32"/>
        <v>0</v>
      </c>
      <c r="T197" s="43"/>
      <c r="U197" s="43"/>
      <c r="V197" s="43"/>
      <c r="W197" s="47">
        <f t="shared" si="28"/>
        <v>44.95</v>
      </c>
      <c r="X197" s="88">
        <f t="shared" si="25"/>
        <v>0</v>
      </c>
      <c r="Y197" s="43"/>
      <c r="Z197" s="43"/>
      <c r="AA197" s="43"/>
      <c r="AB197" s="43"/>
      <c r="AC197" s="43"/>
      <c r="AD197" s="47">
        <f t="shared" si="29"/>
        <v>149.83333333333334</v>
      </c>
      <c r="AE197" s="88">
        <f t="shared" si="33"/>
        <v>0</v>
      </c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7">
        <f t="shared" si="30"/>
        <v>149.83333333333334</v>
      </c>
      <c r="AV197" s="88">
        <f t="shared" si="34"/>
        <v>0</v>
      </c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1:57" ht="12" customHeight="1">
      <c r="A198" s="37">
        <v>190</v>
      </c>
      <c r="B198" s="39">
        <v>111</v>
      </c>
      <c r="C198" s="39" t="s">
        <v>188</v>
      </c>
      <c r="D198" s="39" t="s">
        <v>107</v>
      </c>
      <c r="E198" s="45" t="s">
        <v>108</v>
      </c>
      <c r="F198" s="41">
        <v>18.5245</v>
      </c>
      <c r="G198" s="46">
        <v>-72.36715</v>
      </c>
      <c r="H198" s="39" t="s">
        <v>226</v>
      </c>
      <c r="I198" s="47">
        <v>1985</v>
      </c>
      <c r="J198" s="43">
        <f t="shared" si="38"/>
        <v>330.8333333333333</v>
      </c>
      <c r="K198" s="64"/>
      <c r="L198" s="43"/>
      <c r="M198" s="43"/>
      <c r="N198" s="43"/>
      <c r="O198" s="40">
        <f t="shared" si="26"/>
        <v>29775</v>
      </c>
      <c r="P198" s="88">
        <f t="shared" si="31"/>
        <v>0</v>
      </c>
      <c r="Q198" s="43"/>
      <c r="R198" s="47">
        <f t="shared" si="27"/>
        <v>7.94</v>
      </c>
      <c r="S198" s="88">
        <f t="shared" si="32"/>
        <v>0</v>
      </c>
      <c r="T198" s="43"/>
      <c r="U198" s="43"/>
      <c r="V198" s="43"/>
      <c r="W198" s="47">
        <f t="shared" si="28"/>
        <v>99.25</v>
      </c>
      <c r="X198" s="88">
        <f t="shared" si="25"/>
        <v>0</v>
      </c>
      <c r="Y198" s="43"/>
      <c r="Z198" s="43"/>
      <c r="AA198" s="43"/>
      <c r="AB198" s="43"/>
      <c r="AC198" s="43"/>
      <c r="AD198" s="47">
        <f t="shared" si="29"/>
        <v>330.8333333333333</v>
      </c>
      <c r="AE198" s="88">
        <f t="shared" si="33"/>
        <v>0</v>
      </c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7">
        <f t="shared" si="30"/>
        <v>330.8333333333333</v>
      </c>
      <c r="AV198" s="88">
        <f t="shared" si="34"/>
        <v>0</v>
      </c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1:57" ht="12" customHeight="1">
      <c r="A199" s="37">
        <v>191</v>
      </c>
      <c r="B199" s="39">
        <v>111</v>
      </c>
      <c r="C199" s="39" t="s">
        <v>188</v>
      </c>
      <c r="D199" s="39" t="s">
        <v>107</v>
      </c>
      <c r="E199" s="45" t="s">
        <v>108</v>
      </c>
      <c r="F199" s="41">
        <v>18.524816666666666</v>
      </c>
      <c r="G199" s="46">
        <v>-72.33853333333333</v>
      </c>
      <c r="H199" s="39" t="s">
        <v>227</v>
      </c>
      <c r="I199" s="47">
        <v>973</v>
      </c>
      <c r="J199" s="43">
        <f t="shared" si="38"/>
        <v>162.16666666666666</v>
      </c>
      <c r="K199" s="64"/>
      <c r="L199" s="43"/>
      <c r="M199" s="43"/>
      <c r="N199" s="43"/>
      <c r="O199" s="40">
        <f t="shared" si="26"/>
        <v>14595</v>
      </c>
      <c r="P199" s="88">
        <f t="shared" si="31"/>
        <v>0</v>
      </c>
      <c r="Q199" s="43"/>
      <c r="R199" s="47">
        <f t="shared" si="27"/>
        <v>3.892</v>
      </c>
      <c r="S199" s="88">
        <f t="shared" si="32"/>
        <v>0</v>
      </c>
      <c r="T199" s="43"/>
      <c r="U199" s="43"/>
      <c r="V199" s="43"/>
      <c r="W199" s="47">
        <f t="shared" si="28"/>
        <v>48.65</v>
      </c>
      <c r="X199" s="88">
        <f t="shared" si="25"/>
        <v>0</v>
      </c>
      <c r="Y199" s="43"/>
      <c r="Z199" s="43"/>
      <c r="AA199" s="43"/>
      <c r="AB199" s="43"/>
      <c r="AC199" s="43"/>
      <c r="AD199" s="47">
        <f t="shared" si="29"/>
        <v>162.16666666666666</v>
      </c>
      <c r="AE199" s="88">
        <f t="shared" si="33"/>
        <v>0</v>
      </c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7">
        <f t="shared" si="30"/>
        <v>162.16666666666666</v>
      </c>
      <c r="AV199" s="88">
        <f t="shared" si="34"/>
        <v>0</v>
      </c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1:57" ht="22.5">
      <c r="A200" s="37">
        <v>192</v>
      </c>
      <c r="B200" s="39">
        <v>111</v>
      </c>
      <c r="C200" s="39" t="s">
        <v>188</v>
      </c>
      <c r="D200" s="39" t="s">
        <v>107</v>
      </c>
      <c r="E200" s="45" t="s">
        <v>108</v>
      </c>
      <c r="F200" s="41">
        <v>18.525483333333334</v>
      </c>
      <c r="G200" s="46">
        <v>-72.33545</v>
      </c>
      <c r="H200" s="39" t="s">
        <v>228</v>
      </c>
      <c r="I200" s="47">
        <v>1525</v>
      </c>
      <c r="J200" s="43">
        <f t="shared" si="38"/>
        <v>254.16666666666666</v>
      </c>
      <c r="K200" s="64" t="s">
        <v>357</v>
      </c>
      <c r="L200" s="43"/>
      <c r="M200" s="43"/>
      <c r="N200" s="43"/>
      <c r="O200" s="40">
        <f t="shared" si="26"/>
        <v>22875</v>
      </c>
      <c r="P200" s="88">
        <f t="shared" si="31"/>
        <v>0</v>
      </c>
      <c r="Q200" s="43"/>
      <c r="R200" s="47">
        <f t="shared" si="27"/>
        <v>6.1</v>
      </c>
      <c r="S200" s="88">
        <f t="shared" si="32"/>
        <v>0</v>
      </c>
      <c r="T200" s="43"/>
      <c r="U200" s="43"/>
      <c r="V200" s="43"/>
      <c r="W200" s="47">
        <f t="shared" si="28"/>
        <v>76.25</v>
      </c>
      <c r="X200" s="88">
        <f t="shared" si="25"/>
        <v>0</v>
      </c>
      <c r="Y200" s="43"/>
      <c r="Z200" s="43"/>
      <c r="AA200" s="43"/>
      <c r="AB200" s="43"/>
      <c r="AC200" s="43"/>
      <c r="AD200" s="47">
        <f t="shared" si="29"/>
        <v>254.16666666666666</v>
      </c>
      <c r="AE200" s="88">
        <f t="shared" si="33"/>
        <v>0</v>
      </c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7">
        <f t="shared" si="30"/>
        <v>254.16666666666666</v>
      </c>
      <c r="AV200" s="88">
        <f t="shared" si="34"/>
        <v>0</v>
      </c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1:57" ht="12.75">
      <c r="A201" s="37">
        <v>193</v>
      </c>
      <c r="B201" s="39">
        <v>111</v>
      </c>
      <c r="C201" s="39" t="s">
        <v>188</v>
      </c>
      <c r="D201" s="39" t="s">
        <v>107</v>
      </c>
      <c r="E201" s="45" t="s">
        <v>108</v>
      </c>
      <c r="F201" s="41">
        <v>18.52705</v>
      </c>
      <c r="G201" s="46">
        <v>-72.347</v>
      </c>
      <c r="H201" s="39" t="s">
        <v>229</v>
      </c>
      <c r="I201" s="47">
        <v>2500</v>
      </c>
      <c r="J201" s="43">
        <f t="shared" si="38"/>
        <v>416.6666666666667</v>
      </c>
      <c r="K201" s="64" t="s">
        <v>357</v>
      </c>
      <c r="L201" s="43"/>
      <c r="M201" s="43"/>
      <c r="N201" s="43"/>
      <c r="O201" s="40">
        <f t="shared" si="26"/>
        <v>37500</v>
      </c>
      <c r="P201" s="88">
        <f t="shared" si="31"/>
        <v>0</v>
      </c>
      <c r="Q201" s="43"/>
      <c r="R201" s="47">
        <f t="shared" si="27"/>
        <v>10</v>
      </c>
      <c r="S201" s="88">
        <f t="shared" si="32"/>
        <v>0</v>
      </c>
      <c r="T201" s="43"/>
      <c r="U201" s="43"/>
      <c r="V201" s="43"/>
      <c r="W201" s="47">
        <f t="shared" si="28"/>
        <v>125</v>
      </c>
      <c r="X201" s="88">
        <f aca="true" t="shared" si="39" ref="X201:X263">V201/W201</f>
        <v>0</v>
      </c>
      <c r="Y201" s="43"/>
      <c r="Z201" s="43"/>
      <c r="AA201" s="43"/>
      <c r="AB201" s="43"/>
      <c r="AC201" s="43"/>
      <c r="AD201" s="47">
        <f t="shared" si="29"/>
        <v>416.6666666666667</v>
      </c>
      <c r="AE201" s="88">
        <f t="shared" si="33"/>
        <v>0</v>
      </c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7">
        <f t="shared" si="30"/>
        <v>416.6666666666667</v>
      </c>
      <c r="AV201" s="88">
        <f t="shared" si="34"/>
        <v>0</v>
      </c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1:57" ht="33.75">
      <c r="A202" s="37">
        <v>194</v>
      </c>
      <c r="B202" s="39">
        <v>111</v>
      </c>
      <c r="C202" s="39" t="s">
        <v>188</v>
      </c>
      <c r="D202" s="39" t="s">
        <v>107</v>
      </c>
      <c r="E202" s="45" t="s">
        <v>108</v>
      </c>
      <c r="F202" s="41">
        <v>18.532083333333333</v>
      </c>
      <c r="G202" s="46">
        <v>-72.35561666666666</v>
      </c>
      <c r="H202" s="39" t="s">
        <v>230</v>
      </c>
      <c r="I202" s="47">
        <v>1845</v>
      </c>
      <c r="J202" s="43">
        <f t="shared" si="38"/>
        <v>307.5</v>
      </c>
      <c r="K202" s="64" t="s">
        <v>357</v>
      </c>
      <c r="L202" s="43"/>
      <c r="M202" s="43"/>
      <c r="N202" s="43"/>
      <c r="O202" s="40">
        <f aca="true" t="shared" si="40" ref="O202:O264">(I202*15)</f>
        <v>27675</v>
      </c>
      <c r="P202" s="88">
        <f t="shared" si="31"/>
        <v>0</v>
      </c>
      <c r="Q202" s="43"/>
      <c r="R202" s="47">
        <f aca="true" t="shared" si="41" ref="R202:R264">(I202/250)</f>
        <v>7.38</v>
      </c>
      <c r="S202" s="88">
        <f t="shared" si="32"/>
        <v>0</v>
      </c>
      <c r="T202" s="43"/>
      <c r="U202" s="43"/>
      <c r="V202" s="43"/>
      <c r="W202" s="47">
        <f aca="true" t="shared" si="42" ref="W202:W264">I202/20</f>
        <v>92.25</v>
      </c>
      <c r="X202" s="88">
        <f t="shared" si="39"/>
        <v>0</v>
      </c>
      <c r="Y202" s="43"/>
      <c r="Z202" s="43"/>
      <c r="AA202" s="43"/>
      <c r="AB202" s="43"/>
      <c r="AC202" s="43"/>
      <c r="AD202" s="47">
        <f aca="true" t="shared" si="43" ref="AD202:AD264">J202</f>
        <v>307.5</v>
      </c>
      <c r="AE202" s="88">
        <f t="shared" si="33"/>
        <v>0</v>
      </c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7">
        <f aca="true" t="shared" si="44" ref="AU202:AU264">J202</f>
        <v>307.5</v>
      </c>
      <c r="AV202" s="88">
        <f t="shared" si="34"/>
        <v>0</v>
      </c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1:57" ht="12.75">
      <c r="A203" s="37">
        <v>195</v>
      </c>
      <c r="B203" s="39">
        <v>111</v>
      </c>
      <c r="C203" s="39" t="s">
        <v>188</v>
      </c>
      <c r="D203" s="39" t="s">
        <v>107</v>
      </c>
      <c r="E203" s="45" t="s">
        <v>108</v>
      </c>
      <c r="F203" s="41">
        <v>18.5564</v>
      </c>
      <c r="G203" s="46">
        <v>-72.33393333333333</v>
      </c>
      <c r="H203" s="39" t="s">
        <v>231</v>
      </c>
      <c r="I203" s="47"/>
      <c r="J203" s="43">
        <f t="shared" si="38"/>
        <v>0</v>
      </c>
      <c r="K203" s="64"/>
      <c r="L203" s="43"/>
      <c r="M203" s="43"/>
      <c r="N203" s="43"/>
      <c r="O203" s="40">
        <f t="shared" si="40"/>
        <v>0</v>
      </c>
      <c r="P203" s="88" t="e">
        <f t="shared" si="31"/>
        <v>#DIV/0!</v>
      </c>
      <c r="Q203" s="43"/>
      <c r="R203" s="47">
        <f t="shared" si="41"/>
        <v>0</v>
      </c>
      <c r="S203" s="88" t="e">
        <f t="shared" si="32"/>
        <v>#DIV/0!</v>
      </c>
      <c r="T203" s="43"/>
      <c r="U203" s="43"/>
      <c r="V203" s="43"/>
      <c r="W203" s="47">
        <f t="shared" si="42"/>
        <v>0</v>
      </c>
      <c r="X203" s="88" t="e">
        <f t="shared" si="39"/>
        <v>#DIV/0!</v>
      </c>
      <c r="Y203" s="43"/>
      <c r="Z203" s="43"/>
      <c r="AA203" s="43"/>
      <c r="AB203" s="43"/>
      <c r="AC203" s="43"/>
      <c r="AD203" s="47">
        <f t="shared" si="43"/>
        <v>0</v>
      </c>
      <c r="AE203" s="88" t="e">
        <f t="shared" si="33"/>
        <v>#DIV/0!</v>
      </c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7">
        <f t="shared" si="44"/>
        <v>0</v>
      </c>
      <c r="AV203" s="88" t="e">
        <f t="shared" si="34"/>
        <v>#DIV/0!</v>
      </c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1:57" ht="12" customHeight="1">
      <c r="A204" s="37">
        <v>196</v>
      </c>
      <c r="B204" s="39">
        <v>111</v>
      </c>
      <c r="C204" s="39" t="s">
        <v>188</v>
      </c>
      <c r="D204" s="39" t="s">
        <v>107</v>
      </c>
      <c r="E204" s="45" t="s">
        <v>108</v>
      </c>
      <c r="F204" s="41">
        <v>18.5564</v>
      </c>
      <c r="G204" s="46">
        <v>-72.33393333333333</v>
      </c>
      <c r="H204" s="39" t="s">
        <v>232</v>
      </c>
      <c r="I204" s="47">
        <v>0</v>
      </c>
      <c r="J204" s="43">
        <f t="shared" si="38"/>
        <v>0</v>
      </c>
      <c r="K204" s="64" t="s">
        <v>360</v>
      </c>
      <c r="L204" s="43"/>
      <c r="M204" s="43"/>
      <c r="N204" s="43"/>
      <c r="O204" s="40">
        <f t="shared" si="40"/>
        <v>0</v>
      </c>
      <c r="P204" s="88" t="e">
        <f aca="true" t="shared" si="45" ref="P204:P266">N204/O204</f>
        <v>#DIV/0!</v>
      </c>
      <c r="Q204" s="43"/>
      <c r="R204" s="47">
        <f t="shared" si="41"/>
        <v>0</v>
      </c>
      <c r="S204" s="88" t="e">
        <f aca="true" t="shared" si="46" ref="S204:S266">Q204/R204</f>
        <v>#DIV/0!</v>
      </c>
      <c r="T204" s="43"/>
      <c r="U204" s="43"/>
      <c r="V204" s="43"/>
      <c r="W204" s="47">
        <f t="shared" si="42"/>
        <v>0</v>
      </c>
      <c r="X204" s="88" t="e">
        <f t="shared" si="39"/>
        <v>#DIV/0!</v>
      </c>
      <c r="Y204" s="43"/>
      <c r="Z204" s="43"/>
      <c r="AA204" s="43"/>
      <c r="AB204" s="43"/>
      <c r="AC204" s="43"/>
      <c r="AD204" s="47">
        <f t="shared" si="43"/>
        <v>0</v>
      </c>
      <c r="AE204" s="88" t="e">
        <f aca="true" t="shared" si="47" ref="AE204:AE266">((AA204)+(AB204*2)+(AC204/2))/AD204</f>
        <v>#DIV/0!</v>
      </c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7">
        <f t="shared" si="44"/>
        <v>0</v>
      </c>
      <c r="AV204" s="88" t="e">
        <f aca="true" t="shared" si="48" ref="AV204:AV266">((AM204/AU204)+(AN204/AU204)+(AO204/AU204)+(AP204/AU204)+(AQ204/AU204)+(AR204/AU204)+(AS204/AU204))/7</f>
        <v>#DIV/0!</v>
      </c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1:57" ht="12" customHeight="1">
      <c r="A205" s="37">
        <v>197</v>
      </c>
      <c r="B205" s="39">
        <v>111</v>
      </c>
      <c r="C205" s="39" t="s">
        <v>188</v>
      </c>
      <c r="D205" s="39" t="s">
        <v>107</v>
      </c>
      <c r="E205" s="45" t="s">
        <v>108</v>
      </c>
      <c r="F205" s="41">
        <v>18.5564</v>
      </c>
      <c r="G205" s="46">
        <v>-72.33393333333333</v>
      </c>
      <c r="H205" s="39" t="s">
        <v>233</v>
      </c>
      <c r="I205" s="47">
        <v>0</v>
      </c>
      <c r="J205" s="43">
        <f t="shared" si="38"/>
        <v>0</v>
      </c>
      <c r="K205" s="64"/>
      <c r="L205" s="43"/>
      <c r="M205" s="43"/>
      <c r="N205" s="43"/>
      <c r="O205" s="40">
        <f t="shared" si="40"/>
        <v>0</v>
      </c>
      <c r="P205" s="88" t="e">
        <f t="shared" si="45"/>
        <v>#DIV/0!</v>
      </c>
      <c r="Q205" s="43"/>
      <c r="R205" s="47">
        <f t="shared" si="41"/>
        <v>0</v>
      </c>
      <c r="S205" s="88" t="e">
        <f t="shared" si="46"/>
        <v>#DIV/0!</v>
      </c>
      <c r="T205" s="43"/>
      <c r="U205" s="43"/>
      <c r="V205" s="43"/>
      <c r="W205" s="47">
        <f t="shared" si="42"/>
        <v>0</v>
      </c>
      <c r="X205" s="88" t="e">
        <f t="shared" si="39"/>
        <v>#DIV/0!</v>
      </c>
      <c r="Y205" s="43"/>
      <c r="Z205" s="43"/>
      <c r="AA205" s="43"/>
      <c r="AB205" s="43"/>
      <c r="AC205" s="43"/>
      <c r="AD205" s="47">
        <f t="shared" si="43"/>
        <v>0</v>
      </c>
      <c r="AE205" s="88" t="e">
        <f t="shared" si="47"/>
        <v>#DIV/0!</v>
      </c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7">
        <f t="shared" si="44"/>
        <v>0</v>
      </c>
      <c r="AV205" s="88" t="e">
        <f t="shared" si="48"/>
        <v>#DIV/0!</v>
      </c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1:57" ht="12.75">
      <c r="A206" s="37">
        <v>198</v>
      </c>
      <c r="B206" s="39">
        <v>111</v>
      </c>
      <c r="C206" s="39" t="s">
        <v>188</v>
      </c>
      <c r="D206" s="39" t="s">
        <v>107</v>
      </c>
      <c r="E206" s="45" t="s">
        <v>108</v>
      </c>
      <c r="F206" s="41">
        <v>18.5564</v>
      </c>
      <c r="G206" s="46">
        <v>-72.33393333333333</v>
      </c>
      <c r="H206" s="39" t="s">
        <v>234</v>
      </c>
      <c r="I206" s="47">
        <v>0</v>
      </c>
      <c r="J206" s="43">
        <f t="shared" si="38"/>
        <v>0</v>
      </c>
      <c r="K206" s="64"/>
      <c r="L206" s="43"/>
      <c r="M206" s="43"/>
      <c r="N206" s="43"/>
      <c r="O206" s="40">
        <f t="shared" si="40"/>
        <v>0</v>
      </c>
      <c r="P206" s="88" t="e">
        <f t="shared" si="45"/>
        <v>#DIV/0!</v>
      </c>
      <c r="Q206" s="43"/>
      <c r="R206" s="47">
        <f t="shared" si="41"/>
        <v>0</v>
      </c>
      <c r="S206" s="88" t="e">
        <f t="shared" si="46"/>
        <v>#DIV/0!</v>
      </c>
      <c r="T206" s="43"/>
      <c r="U206" s="43"/>
      <c r="V206" s="43"/>
      <c r="W206" s="47">
        <f t="shared" si="42"/>
        <v>0</v>
      </c>
      <c r="X206" s="88" t="e">
        <f t="shared" si="39"/>
        <v>#DIV/0!</v>
      </c>
      <c r="Y206" s="43"/>
      <c r="Z206" s="43"/>
      <c r="AA206" s="43"/>
      <c r="AB206" s="43"/>
      <c r="AC206" s="43"/>
      <c r="AD206" s="47">
        <f t="shared" si="43"/>
        <v>0</v>
      </c>
      <c r="AE206" s="88" t="e">
        <f t="shared" si="47"/>
        <v>#DIV/0!</v>
      </c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7">
        <f t="shared" si="44"/>
        <v>0</v>
      </c>
      <c r="AV206" s="88" t="e">
        <f t="shared" si="48"/>
        <v>#DIV/0!</v>
      </c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1:57" ht="12.75">
      <c r="A207" s="37">
        <v>199</v>
      </c>
      <c r="B207" s="39">
        <v>111</v>
      </c>
      <c r="C207" s="39" t="s">
        <v>188</v>
      </c>
      <c r="D207" s="39" t="s">
        <v>107</v>
      </c>
      <c r="E207" s="45" t="s">
        <v>108</v>
      </c>
      <c r="F207" s="41">
        <v>18.5564</v>
      </c>
      <c r="G207" s="46">
        <v>-72.33393333333333</v>
      </c>
      <c r="H207" s="39" t="s">
        <v>235</v>
      </c>
      <c r="I207" s="47">
        <v>0</v>
      </c>
      <c r="J207" s="43">
        <f t="shared" si="38"/>
        <v>0</v>
      </c>
      <c r="K207" s="64"/>
      <c r="L207" s="43"/>
      <c r="M207" s="43"/>
      <c r="N207" s="43"/>
      <c r="O207" s="40">
        <f t="shared" si="40"/>
        <v>0</v>
      </c>
      <c r="P207" s="88" t="e">
        <f t="shared" si="45"/>
        <v>#DIV/0!</v>
      </c>
      <c r="Q207" s="43"/>
      <c r="R207" s="47">
        <f t="shared" si="41"/>
        <v>0</v>
      </c>
      <c r="S207" s="88" t="e">
        <f t="shared" si="46"/>
        <v>#DIV/0!</v>
      </c>
      <c r="T207" s="43"/>
      <c r="U207" s="43"/>
      <c r="V207" s="43"/>
      <c r="W207" s="47">
        <f t="shared" si="42"/>
        <v>0</v>
      </c>
      <c r="X207" s="88" t="e">
        <f t="shared" si="39"/>
        <v>#DIV/0!</v>
      </c>
      <c r="Y207" s="43"/>
      <c r="Z207" s="43"/>
      <c r="AA207" s="43"/>
      <c r="AB207" s="43"/>
      <c r="AC207" s="43"/>
      <c r="AD207" s="47">
        <f t="shared" si="43"/>
        <v>0</v>
      </c>
      <c r="AE207" s="88" t="e">
        <f t="shared" si="47"/>
        <v>#DIV/0!</v>
      </c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7">
        <f t="shared" si="44"/>
        <v>0</v>
      </c>
      <c r="AV207" s="88" t="e">
        <f t="shared" si="48"/>
        <v>#DIV/0!</v>
      </c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1:57" ht="12.75">
      <c r="A208" s="37">
        <v>200</v>
      </c>
      <c r="B208" s="39">
        <v>111</v>
      </c>
      <c r="C208" s="39" t="s">
        <v>188</v>
      </c>
      <c r="D208" s="39" t="s">
        <v>107</v>
      </c>
      <c r="E208" s="45" t="s">
        <v>108</v>
      </c>
      <c r="F208" s="41">
        <v>18.5564</v>
      </c>
      <c r="G208" s="46">
        <v>-72.33393333333333</v>
      </c>
      <c r="H208" s="39" t="s">
        <v>236</v>
      </c>
      <c r="I208" s="47">
        <v>0</v>
      </c>
      <c r="J208" s="43">
        <f t="shared" si="38"/>
        <v>0</v>
      </c>
      <c r="K208" s="64"/>
      <c r="L208" s="43"/>
      <c r="M208" s="43"/>
      <c r="N208" s="43"/>
      <c r="O208" s="40">
        <f t="shared" si="40"/>
        <v>0</v>
      </c>
      <c r="P208" s="88" t="e">
        <f t="shared" si="45"/>
        <v>#DIV/0!</v>
      </c>
      <c r="Q208" s="43"/>
      <c r="R208" s="47">
        <f t="shared" si="41"/>
        <v>0</v>
      </c>
      <c r="S208" s="88" t="e">
        <f t="shared" si="46"/>
        <v>#DIV/0!</v>
      </c>
      <c r="T208" s="43"/>
      <c r="U208" s="43"/>
      <c r="V208" s="43"/>
      <c r="W208" s="47">
        <f t="shared" si="42"/>
        <v>0</v>
      </c>
      <c r="X208" s="88" t="e">
        <f t="shared" si="39"/>
        <v>#DIV/0!</v>
      </c>
      <c r="Y208" s="43"/>
      <c r="Z208" s="43"/>
      <c r="AA208" s="43"/>
      <c r="AB208" s="43"/>
      <c r="AC208" s="43"/>
      <c r="AD208" s="47">
        <f t="shared" si="43"/>
        <v>0</v>
      </c>
      <c r="AE208" s="88" t="e">
        <f t="shared" si="47"/>
        <v>#DIV/0!</v>
      </c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7">
        <f t="shared" si="44"/>
        <v>0</v>
      </c>
      <c r="AV208" s="88" t="e">
        <f t="shared" si="48"/>
        <v>#DIV/0!</v>
      </c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1:57" ht="22.5">
      <c r="A209" s="37">
        <v>201</v>
      </c>
      <c r="B209" s="39">
        <v>111</v>
      </c>
      <c r="C209" s="39" t="s">
        <v>188</v>
      </c>
      <c r="D209" s="39" t="s">
        <v>107</v>
      </c>
      <c r="E209" s="45" t="s">
        <v>108</v>
      </c>
      <c r="F209" s="41">
        <v>18.5564</v>
      </c>
      <c r="G209" s="46">
        <v>-72.33393333333333</v>
      </c>
      <c r="H209" s="39" t="s">
        <v>237</v>
      </c>
      <c r="I209" s="47">
        <v>0</v>
      </c>
      <c r="J209" s="43">
        <f t="shared" si="38"/>
        <v>0</v>
      </c>
      <c r="K209" s="64"/>
      <c r="L209" s="43"/>
      <c r="M209" s="43"/>
      <c r="N209" s="43"/>
      <c r="O209" s="40">
        <f t="shared" si="40"/>
        <v>0</v>
      </c>
      <c r="P209" s="88" t="e">
        <f t="shared" si="45"/>
        <v>#DIV/0!</v>
      </c>
      <c r="Q209" s="43"/>
      <c r="R209" s="47">
        <f t="shared" si="41"/>
        <v>0</v>
      </c>
      <c r="S209" s="88" t="e">
        <f t="shared" si="46"/>
        <v>#DIV/0!</v>
      </c>
      <c r="T209" s="43"/>
      <c r="U209" s="43"/>
      <c r="V209" s="43"/>
      <c r="W209" s="47">
        <f t="shared" si="42"/>
        <v>0</v>
      </c>
      <c r="X209" s="88" t="e">
        <f t="shared" si="39"/>
        <v>#DIV/0!</v>
      </c>
      <c r="Y209" s="43"/>
      <c r="Z209" s="43"/>
      <c r="AA209" s="43"/>
      <c r="AB209" s="43"/>
      <c r="AC209" s="43"/>
      <c r="AD209" s="47">
        <f t="shared" si="43"/>
        <v>0</v>
      </c>
      <c r="AE209" s="88" t="e">
        <f t="shared" si="47"/>
        <v>#DIV/0!</v>
      </c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7">
        <f t="shared" si="44"/>
        <v>0</v>
      </c>
      <c r="AV209" s="88" t="e">
        <f t="shared" si="48"/>
        <v>#DIV/0!</v>
      </c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1:57" ht="12.75">
      <c r="A210" s="37">
        <v>202</v>
      </c>
      <c r="B210" s="39">
        <v>111</v>
      </c>
      <c r="C210" s="39" t="s">
        <v>188</v>
      </c>
      <c r="D210" s="39" t="s">
        <v>107</v>
      </c>
      <c r="E210" s="45" t="s">
        <v>108</v>
      </c>
      <c r="F210" s="41">
        <v>18.5564</v>
      </c>
      <c r="G210" s="46">
        <v>-72.33393333333333</v>
      </c>
      <c r="H210" s="39" t="s">
        <v>238</v>
      </c>
      <c r="I210" s="47">
        <v>0</v>
      </c>
      <c r="J210" s="43">
        <f t="shared" si="38"/>
        <v>0</v>
      </c>
      <c r="K210" s="64" t="s">
        <v>361</v>
      </c>
      <c r="L210" s="43"/>
      <c r="M210" s="43"/>
      <c r="N210" s="43"/>
      <c r="O210" s="40">
        <f t="shared" si="40"/>
        <v>0</v>
      </c>
      <c r="P210" s="88" t="e">
        <f t="shared" si="45"/>
        <v>#DIV/0!</v>
      </c>
      <c r="Q210" s="43"/>
      <c r="R210" s="47">
        <f t="shared" si="41"/>
        <v>0</v>
      </c>
      <c r="S210" s="88" t="e">
        <f t="shared" si="46"/>
        <v>#DIV/0!</v>
      </c>
      <c r="T210" s="43"/>
      <c r="U210" s="43"/>
      <c r="V210" s="43"/>
      <c r="W210" s="47">
        <f t="shared" si="42"/>
        <v>0</v>
      </c>
      <c r="X210" s="88" t="e">
        <f t="shared" si="39"/>
        <v>#DIV/0!</v>
      </c>
      <c r="Y210" s="43"/>
      <c r="Z210" s="43"/>
      <c r="AA210" s="43"/>
      <c r="AB210" s="43"/>
      <c r="AC210" s="43"/>
      <c r="AD210" s="47">
        <f t="shared" si="43"/>
        <v>0</v>
      </c>
      <c r="AE210" s="88" t="e">
        <f t="shared" si="47"/>
        <v>#DIV/0!</v>
      </c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7">
        <f t="shared" si="44"/>
        <v>0</v>
      </c>
      <c r="AV210" s="88" t="e">
        <f t="shared" si="48"/>
        <v>#DIV/0!</v>
      </c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1:57" ht="12.75">
      <c r="A211" s="37">
        <v>203</v>
      </c>
      <c r="B211" s="39">
        <v>111</v>
      </c>
      <c r="C211" s="39" t="s">
        <v>188</v>
      </c>
      <c r="D211" s="39" t="s">
        <v>107</v>
      </c>
      <c r="E211" s="45" t="s">
        <v>108</v>
      </c>
      <c r="F211" s="41">
        <v>18.5564</v>
      </c>
      <c r="G211" s="46">
        <v>-72.33393333333333</v>
      </c>
      <c r="H211" s="39" t="s">
        <v>239</v>
      </c>
      <c r="I211" s="47">
        <v>0</v>
      </c>
      <c r="J211" s="43">
        <f t="shared" si="38"/>
        <v>0</v>
      </c>
      <c r="K211" s="64"/>
      <c r="L211" s="43"/>
      <c r="M211" s="43"/>
      <c r="N211" s="43"/>
      <c r="O211" s="40">
        <f t="shared" si="40"/>
        <v>0</v>
      </c>
      <c r="P211" s="88" t="e">
        <f t="shared" si="45"/>
        <v>#DIV/0!</v>
      </c>
      <c r="Q211" s="43"/>
      <c r="R211" s="47">
        <f t="shared" si="41"/>
        <v>0</v>
      </c>
      <c r="S211" s="88" t="e">
        <f t="shared" si="46"/>
        <v>#DIV/0!</v>
      </c>
      <c r="T211" s="43"/>
      <c r="U211" s="43"/>
      <c r="V211" s="43"/>
      <c r="W211" s="47">
        <f t="shared" si="42"/>
        <v>0</v>
      </c>
      <c r="X211" s="88" t="e">
        <f t="shared" si="39"/>
        <v>#DIV/0!</v>
      </c>
      <c r="Y211" s="43"/>
      <c r="Z211" s="43"/>
      <c r="AA211" s="43"/>
      <c r="AB211" s="43"/>
      <c r="AC211" s="43"/>
      <c r="AD211" s="47">
        <f t="shared" si="43"/>
        <v>0</v>
      </c>
      <c r="AE211" s="88" t="e">
        <f t="shared" si="47"/>
        <v>#DIV/0!</v>
      </c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7">
        <f t="shared" si="44"/>
        <v>0</v>
      </c>
      <c r="AV211" s="88" t="e">
        <f t="shared" si="48"/>
        <v>#DIV/0!</v>
      </c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ht="12.75">
      <c r="A212" s="37">
        <v>204</v>
      </c>
      <c r="B212" s="39">
        <v>111</v>
      </c>
      <c r="C212" s="39" t="s">
        <v>188</v>
      </c>
      <c r="D212" s="39" t="s">
        <v>107</v>
      </c>
      <c r="E212" s="45" t="s">
        <v>108</v>
      </c>
      <c r="F212" s="41">
        <v>18.5564</v>
      </c>
      <c r="G212" s="46">
        <v>-72.33393333333333</v>
      </c>
      <c r="H212" s="39" t="s">
        <v>240</v>
      </c>
      <c r="I212" s="47">
        <v>0</v>
      </c>
      <c r="J212" s="43">
        <f t="shared" si="38"/>
        <v>0</v>
      </c>
      <c r="K212" s="64"/>
      <c r="L212" s="43"/>
      <c r="M212" s="43"/>
      <c r="N212" s="43"/>
      <c r="O212" s="40">
        <f t="shared" si="40"/>
        <v>0</v>
      </c>
      <c r="P212" s="88" t="e">
        <f t="shared" si="45"/>
        <v>#DIV/0!</v>
      </c>
      <c r="Q212" s="43"/>
      <c r="R212" s="47">
        <f t="shared" si="41"/>
        <v>0</v>
      </c>
      <c r="S212" s="88" t="e">
        <f t="shared" si="46"/>
        <v>#DIV/0!</v>
      </c>
      <c r="T212" s="43"/>
      <c r="U212" s="43"/>
      <c r="V212" s="43"/>
      <c r="W212" s="47">
        <f t="shared" si="42"/>
        <v>0</v>
      </c>
      <c r="X212" s="88" t="e">
        <f t="shared" si="39"/>
        <v>#DIV/0!</v>
      </c>
      <c r="Y212" s="43"/>
      <c r="Z212" s="43"/>
      <c r="AA212" s="43"/>
      <c r="AB212" s="43"/>
      <c r="AC212" s="43"/>
      <c r="AD212" s="47">
        <f t="shared" si="43"/>
        <v>0</v>
      </c>
      <c r="AE212" s="88" t="e">
        <f t="shared" si="47"/>
        <v>#DIV/0!</v>
      </c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7">
        <f t="shared" si="44"/>
        <v>0</v>
      </c>
      <c r="AV212" s="88" t="e">
        <f t="shared" si="48"/>
        <v>#DIV/0!</v>
      </c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ht="12.75">
      <c r="A213" s="37">
        <v>205</v>
      </c>
      <c r="B213" s="39">
        <v>111</v>
      </c>
      <c r="C213" s="39" t="s">
        <v>188</v>
      </c>
      <c r="D213" s="39" t="s">
        <v>107</v>
      </c>
      <c r="E213" s="45" t="s">
        <v>108</v>
      </c>
      <c r="F213" s="41">
        <v>18.5564</v>
      </c>
      <c r="G213" s="46">
        <v>-72.33393333333333</v>
      </c>
      <c r="H213" s="39" t="s">
        <v>241</v>
      </c>
      <c r="I213" s="47">
        <v>0</v>
      </c>
      <c r="J213" s="43">
        <f t="shared" si="38"/>
        <v>0</v>
      </c>
      <c r="K213" s="64"/>
      <c r="L213" s="43"/>
      <c r="M213" s="43"/>
      <c r="N213" s="43"/>
      <c r="O213" s="40">
        <f t="shared" si="40"/>
        <v>0</v>
      </c>
      <c r="P213" s="88" t="e">
        <f t="shared" si="45"/>
        <v>#DIV/0!</v>
      </c>
      <c r="Q213" s="43"/>
      <c r="R213" s="47">
        <f t="shared" si="41"/>
        <v>0</v>
      </c>
      <c r="S213" s="88" t="e">
        <f t="shared" si="46"/>
        <v>#DIV/0!</v>
      </c>
      <c r="T213" s="43"/>
      <c r="U213" s="43"/>
      <c r="V213" s="43"/>
      <c r="W213" s="47">
        <f t="shared" si="42"/>
        <v>0</v>
      </c>
      <c r="X213" s="88" t="e">
        <f t="shared" si="39"/>
        <v>#DIV/0!</v>
      </c>
      <c r="Y213" s="43"/>
      <c r="Z213" s="43"/>
      <c r="AA213" s="43"/>
      <c r="AB213" s="43"/>
      <c r="AC213" s="43"/>
      <c r="AD213" s="47">
        <f t="shared" si="43"/>
        <v>0</v>
      </c>
      <c r="AE213" s="88" t="e">
        <f t="shared" si="47"/>
        <v>#DIV/0!</v>
      </c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7">
        <f t="shared" si="44"/>
        <v>0</v>
      </c>
      <c r="AV213" s="88" t="e">
        <f t="shared" si="48"/>
        <v>#DIV/0!</v>
      </c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ht="12.75">
      <c r="A214" s="37">
        <v>206</v>
      </c>
      <c r="B214" s="39">
        <v>111</v>
      </c>
      <c r="C214" s="39" t="s">
        <v>188</v>
      </c>
      <c r="D214" s="39" t="s">
        <v>107</v>
      </c>
      <c r="E214" s="45" t="s">
        <v>108</v>
      </c>
      <c r="F214" s="41">
        <v>18.5564</v>
      </c>
      <c r="G214" s="46">
        <v>-72.33393333333333</v>
      </c>
      <c r="H214" s="39" t="s">
        <v>242</v>
      </c>
      <c r="I214" s="47">
        <v>0</v>
      </c>
      <c r="J214" s="43">
        <f t="shared" si="38"/>
        <v>0</v>
      </c>
      <c r="K214" s="64"/>
      <c r="L214" s="43"/>
      <c r="M214" s="43"/>
      <c r="N214" s="43"/>
      <c r="O214" s="40">
        <f t="shared" si="40"/>
        <v>0</v>
      </c>
      <c r="P214" s="88" t="e">
        <f t="shared" si="45"/>
        <v>#DIV/0!</v>
      </c>
      <c r="Q214" s="43"/>
      <c r="R214" s="47">
        <f t="shared" si="41"/>
        <v>0</v>
      </c>
      <c r="S214" s="88" t="e">
        <f t="shared" si="46"/>
        <v>#DIV/0!</v>
      </c>
      <c r="T214" s="43"/>
      <c r="U214" s="43"/>
      <c r="V214" s="43"/>
      <c r="W214" s="47">
        <f t="shared" si="42"/>
        <v>0</v>
      </c>
      <c r="X214" s="88" t="e">
        <f t="shared" si="39"/>
        <v>#DIV/0!</v>
      </c>
      <c r="Y214" s="43"/>
      <c r="Z214" s="43"/>
      <c r="AA214" s="43"/>
      <c r="AB214" s="43"/>
      <c r="AC214" s="43"/>
      <c r="AD214" s="47">
        <f t="shared" si="43"/>
        <v>0</v>
      </c>
      <c r="AE214" s="88" t="e">
        <f t="shared" si="47"/>
        <v>#DIV/0!</v>
      </c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7">
        <f t="shared" si="44"/>
        <v>0</v>
      </c>
      <c r="AV214" s="88" t="e">
        <f t="shared" si="48"/>
        <v>#DIV/0!</v>
      </c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ht="12" customHeight="1">
      <c r="A215" s="37">
        <v>207</v>
      </c>
      <c r="B215" s="39">
        <v>111</v>
      </c>
      <c r="C215" s="39" t="s">
        <v>188</v>
      </c>
      <c r="D215" s="39" t="s">
        <v>107</v>
      </c>
      <c r="E215" s="45" t="s">
        <v>108</v>
      </c>
      <c r="F215" s="41">
        <v>18.5564</v>
      </c>
      <c r="G215" s="46">
        <v>-72.33393333333333</v>
      </c>
      <c r="H215" s="39" t="s">
        <v>243</v>
      </c>
      <c r="I215" s="47">
        <v>0</v>
      </c>
      <c r="J215" s="43">
        <f t="shared" si="38"/>
        <v>0</v>
      </c>
      <c r="K215" s="64"/>
      <c r="L215" s="43"/>
      <c r="M215" s="43"/>
      <c r="N215" s="43"/>
      <c r="O215" s="40">
        <f t="shared" si="40"/>
        <v>0</v>
      </c>
      <c r="P215" s="88" t="e">
        <f t="shared" si="45"/>
        <v>#DIV/0!</v>
      </c>
      <c r="Q215" s="43"/>
      <c r="R215" s="47">
        <f t="shared" si="41"/>
        <v>0</v>
      </c>
      <c r="S215" s="88" t="e">
        <f t="shared" si="46"/>
        <v>#DIV/0!</v>
      </c>
      <c r="T215" s="43"/>
      <c r="U215" s="43"/>
      <c r="V215" s="43"/>
      <c r="W215" s="47">
        <f t="shared" si="42"/>
        <v>0</v>
      </c>
      <c r="X215" s="88" t="e">
        <f t="shared" si="39"/>
        <v>#DIV/0!</v>
      </c>
      <c r="Y215" s="43"/>
      <c r="Z215" s="43"/>
      <c r="AA215" s="43"/>
      <c r="AB215" s="43"/>
      <c r="AC215" s="43"/>
      <c r="AD215" s="47">
        <f t="shared" si="43"/>
        <v>0</v>
      </c>
      <c r="AE215" s="88" t="e">
        <f t="shared" si="47"/>
        <v>#DIV/0!</v>
      </c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7">
        <f t="shared" si="44"/>
        <v>0</v>
      </c>
      <c r="AV215" s="88" t="e">
        <f t="shared" si="48"/>
        <v>#DIV/0!</v>
      </c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1:57" ht="12" customHeight="1">
      <c r="A216" s="37">
        <v>208</v>
      </c>
      <c r="B216" s="39">
        <v>111</v>
      </c>
      <c r="C216" s="39" t="s">
        <v>188</v>
      </c>
      <c r="D216" s="39" t="s">
        <v>107</v>
      </c>
      <c r="E216" s="45" t="s">
        <v>108</v>
      </c>
      <c r="F216" s="41">
        <v>18.5564</v>
      </c>
      <c r="G216" s="46">
        <v>-72.33393333333333</v>
      </c>
      <c r="H216" s="39" t="s">
        <v>244</v>
      </c>
      <c r="I216" s="47">
        <v>0</v>
      </c>
      <c r="J216" s="43">
        <f t="shared" si="38"/>
        <v>0</v>
      </c>
      <c r="K216" s="64"/>
      <c r="L216" s="43"/>
      <c r="M216" s="43"/>
      <c r="N216" s="43"/>
      <c r="O216" s="40">
        <f t="shared" si="40"/>
        <v>0</v>
      </c>
      <c r="P216" s="88" t="e">
        <f t="shared" si="45"/>
        <v>#DIV/0!</v>
      </c>
      <c r="Q216" s="43"/>
      <c r="R216" s="47">
        <f t="shared" si="41"/>
        <v>0</v>
      </c>
      <c r="S216" s="88" t="e">
        <f t="shared" si="46"/>
        <v>#DIV/0!</v>
      </c>
      <c r="T216" s="43"/>
      <c r="U216" s="43"/>
      <c r="V216" s="43"/>
      <c r="W216" s="47">
        <f t="shared" si="42"/>
        <v>0</v>
      </c>
      <c r="X216" s="88" t="e">
        <f t="shared" si="39"/>
        <v>#DIV/0!</v>
      </c>
      <c r="Y216" s="43"/>
      <c r="Z216" s="43"/>
      <c r="AA216" s="43"/>
      <c r="AB216" s="43"/>
      <c r="AC216" s="43"/>
      <c r="AD216" s="47">
        <f t="shared" si="43"/>
        <v>0</v>
      </c>
      <c r="AE216" s="88" t="e">
        <f t="shared" si="47"/>
        <v>#DIV/0!</v>
      </c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7">
        <f t="shared" si="44"/>
        <v>0</v>
      </c>
      <c r="AV216" s="88" t="e">
        <f t="shared" si="48"/>
        <v>#DIV/0!</v>
      </c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1:57" ht="12.75">
      <c r="A217" s="37">
        <v>209</v>
      </c>
      <c r="B217" s="39">
        <v>111</v>
      </c>
      <c r="C217" s="39" t="s">
        <v>188</v>
      </c>
      <c r="D217" s="39" t="s">
        <v>107</v>
      </c>
      <c r="E217" s="45" t="s">
        <v>108</v>
      </c>
      <c r="F217" s="41">
        <v>18.5564</v>
      </c>
      <c r="G217" s="46">
        <v>-72.33393333333333</v>
      </c>
      <c r="H217" s="39" t="s">
        <v>245</v>
      </c>
      <c r="I217" s="47">
        <v>0</v>
      </c>
      <c r="J217" s="43">
        <f t="shared" si="38"/>
        <v>0</v>
      </c>
      <c r="K217" s="64"/>
      <c r="L217" s="43"/>
      <c r="M217" s="43"/>
      <c r="N217" s="43"/>
      <c r="O217" s="40">
        <f t="shared" si="40"/>
        <v>0</v>
      </c>
      <c r="P217" s="88" t="e">
        <f t="shared" si="45"/>
        <v>#DIV/0!</v>
      </c>
      <c r="Q217" s="43"/>
      <c r="R217" s="47">
        <f t="shared" si="41"/>
        <v>0</v>
      </c>
      <c r="S217" s="88" t="e">
        <f t="shared" si="46"/>
        <v>#DIV/0!</v>
      </c>
      <c r="T217" s="43"/>
      <c r="U217" s="43"/>
      <c r="V217" s="43"/>
      <c r="W217" s="47">
        <f t="shared" si="42"/>
        <v>0</v>
      </c>
      <c r="X217" s="88" t="e">
        <f t="shared" si="39"/>
        <v>#DIV/0!</v>
      </c>
      <c r="Y217" s="43"/>
      <c r="Z217" s="43"/>
      <c r="AA217" s="43"/>
      <c r="AB217" s="43"/>
      <c r="AC217" s="43"/>
      <c r="AD217" s="47">
        <f t="shared" si="43"/>
        <v>0</v>
      </c>
      <c r="AE217" s="88" t="e">
        <f t="shared" si="47"/>
        <v>#DIV/0!</v>
      </c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7">
        <f t="shared" si="44"/>
        <v>0</v>
      </c>
      <c r="AV217" s="88" t="e">
        <f t="shared" si="48"/>
        <v>#DIV/0!</v>
      </c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1:57" ht="12.75">
      <c r="A218" s="37">
        <v>210</v>
      </c>
      <c r="B218" s="39">
        <v>111</v>
      </c>
      <c r="C218" s="39" t="s">
        <v>188</v>
      </c>
      <c r="D218" s="39" t="s">
        <v>107</v>
      </c>
      <c r="E218" s="45" t="s">
        <v>108</v>
      </c>
      <c r="F218" s="41">
        <v>18.5564</v>
      </c>
      <c r="G218" s="46">
        <v>-72.33393333333333</v>
      </c>
      <c r="H218" s="39" t="s">
        <v>246</v>
      </c>
      <c r="I218" s="47">
        <v>0</v>
      </c>
      <c r="J218" s="43">
        <f t="shared" si="38"/>
        <v>0</v>
      </c>
      <c r="K218" s="64"/>
      <c r="L218" s="43"/>
      <c r="M218" s="43"/>
      <c r="N218" s="43"/>
      <c r="O218" s="40">
        <f t="shared" si="40"/>
        <v>0</v>
      </c>
      <c r="P218" s="88" t="e">
        <f t="shared" si="45"/>
        <v>#DIV/0!</v>
      </c>
      <c r="Q218" s="43"/>
      <c r="R218" s="47">
        <f t="shared" si="41"/>
        <v>0</v>
      </c>
      <c r="S218" s="88" t="e">
        <f t="shared" si="46"/>
        <v>#DIV/0!</v>
      </c>
      <c r="T218" s="43"/>
      <c r="U218" s="43"/>
      <c r="V218" s="43"/>
      <c r="W218" s="47">
        <f t="shared" si="42"/>
        <v>0</v>
      </c>
      <c r="X218" s="88" t="e">
        <f t="shared" si="39"/>
        <v>#DIV/0!</v>
      </c>
      <c r="Y218" s="43"/>
      <c r="Z218" s="43"/>
      <c r="AA218" s="43"/>
      <c r="AB218" s="43"/>
      <c r="AC218" s="43"/>
      <c r="AD218" s="47">
        <f t="shared" si="43"/>
        <v>0</v>
      </c>
      <c r="AE218" s="88" t="e">
        <f t="shared" si="47"/>
        <v>#DIV/0!</v>
      </c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7">
        <f t="shared" si="44"/>
        <v>0</v>
      </c>
      <c r="AV218" s="88" t="e">
        <f t="shared" si="48"/>
        <v>#DIV/0!</v>
      </c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1:57" ht="12.75">
      <c r="A219" s="37">
        <v>211</v>
      </c>
      <c r="B219" s="39">
        <v>111</v>
      </c>
      <c r="C219" s="39" t="s">
        <v>188</v>
      </c>
      <c r="D219" s="39" t="s">
        <v>107</v>
      </c>
      <c r="E219" s="45" t="s">
        <v>108</v>
      </c>
      <c r="F219" s="41">
        <v>18.5564</v>
      </c>
      <c r="G219" s="46">
        <v>-72.33393333333333</v>
      </c>
      <c r="H219" s="39" t="s">
        <v>247</v>
      </c>
      <c r="I219" s="47">
        <v>0</v>
      </c>
      <c r="J219" s="43">
        <f t="shared" si="38"/>
        <v>0</v>
      </c>
      <c r="K219" s="64"/>
      <c r="L219" s="43"/>
      <c r="M219" s="43"/>
      <c r="N219" s="43"/>
      <c r="O219" s="40">
        <f t="shared" si="40"/>
        <v>0</v>
      </c>
      <c r="P219" s="88" t="e">
        <f t="shared" si="45"/>
        <v>#DIV/0!</v>
      </c>
      <c r="Q219" s="43"/>
      <c r="R219" s="47">
        <f t="shared" si="41"/>
        <v>0</v>
      </c>
      <c r="S219" s="88" t="e">
        <f t="shared" si="46"/>
        <v>#DIV/0!</v>
      </c>
      <c r="T219" s="43"/>
      <c r="U219" s="43"/>
      <c r="V219" s="43"/>
      <c r="W219" s="47">
        <f t="shared" si="42"/>
        <v>0</v>
      </c>
      <c r="X219" s="88" t="e">
        <f t="shared" si="39"/>
        <v>#DIV/0!</v>
      </c>
      <c r="Y219" s="43"/>
      <c r="Z219" s="43"/>
      <c r="AA219" s="43"/>
      <c r="AB219" s="43"/>
      <c r="AC219" s="43"/>
      <c r="AD219" s="47">
        <f t="shared" si="43"/>
        <v>0</v>
      </c>
      <c r="AE219" s="88" t="e">
        <f t="shared" si="47"/>
        <v>#DIV/0!</v>
      </c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7">
        <f t="shared" si="44"/>
        <v>0</v>
      </c>
      <c r="AV219" s="88" t="e">
        <f t="shared" si="48"/>
        <v>#DIV/0!</v>
      </c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1:57" ht="12.75">
      <c r="A220" s="37">
        <v>212</v>
      </c>
      <c r="B220" s="39">
        <v>111</v>
      </c>
      <c r="C220" s="39" t="s">
        <v>188</v>
      </c>
      <c r="D220" s="39" t="s">
        <v>107</v>
      </c>
      <c r="E220" s="45" t="s">
        <v>108</v>
      </c>
      <c r="F220" s="41">
        <v>18.5564</v>
      </c>
      <c r="G220" s="46">
        <v>-72.33393333333333</v>
      </c>
      <c r="H220" s="39" t="s">
        <v>248</v>
      </c>
      <c r="I220" s="47">
        <v>0</v>
      </c>
      <c r="J220" s="43">
        <f t="shared" si="38"/>
        <v>0</v>
      </c>
      <c r="K220" s="64"/>
      <c r="L220" s="43"/>
      <c r="M220" s="43"/>
      <c r="N220" s="43"/>
      <c r="O220" s="40">
        <f t="shared" si="40"/>
        <v>0</v>
      </c>
      <c r="P220" s="88" t="e">
        <f t="shared" si="45"/>
        <v>#DIV/0!</v>
      </c>
      <c r="Q220" s="43"/>
      <c r="R220" s="47">
        <f t="shared" si="41"/>
        <v>0</v>
      </c>
      <c r="S220" s="88" t="e">
        <f t="shared" si="46"/>
        <v>#DIV/0!</v>
      </c>
      <c r="T220" s="43"/>
      <c r="U220" s="43"/>
      <c r="V220" s="43"/>
      <c r="W220" s="47">
        <f t="shared" si="42"/>
        <v>0</v>
      </c>
      <c r="X220" s="88" t="e">
        <f t="shared" si="39"/>
        <v>#DIV/0!</v>
      </c>
      <c r="Y220" s="43"/>
      <c r="Z220" s="43"/>
      <c r="AA220" s="43"/>
      <c r="AB220" s="43"/>
      <c r="AC220" s="43"/>
      <c r="AD220" s="47">
        <f t="shared" si="43"/>
        <v>0</v>
      </c>
      <c r="AE220" s="88" t="e">
        <f t="shared" si="47"/>
        <v>#DIV/0!</v>
      </c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7">
        <f t="shared" si="44"/>
        <v>0</v>
      </c>
      <c r="AV220" s="88" t="e">
        <f t="shared" si="48"/>
        <v>#DIV/0!</v>
      </c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1:57" ht="12.75">
      <c r="A221" s="37">
        <v>213</v>
      </c>
      <c r="B221" s="39">
        <v>111</v>
      </c>
      <c r="C221" s="39" t="s">
        <v>188</v>
      </c>
      <c r="D221" s="39" t="s">
        <v>107</v>
      </c>
      <c r="E221" s="45" t="s">
        <v>108</v>
      </c>
      <c r="F221" s="41">
        <v>18.5564</v>
      </c>
      <c r="G221" s="46">
        <v>-72.33393333333333</v>
      </c>
      <c r="H221" s="39" t="s">
        <v>249</v>
      </c>
      <c r="I221" s="47">
        <v>0</v>
      </c>
      <c r="J221" s="43">
        <f t="shared" si="38"/>
        <v>0</v>
      </c>
      <c r="K221" s="64"/>
      <c r="L221" s="43"/>
      <c r="M221" s="43"/>
      <c r="N221" s="43"/>
      <c r="O221" s="40">
        <f t="shared" si="40"/>
        <v>0</v>
      </c>
      <c r="P221" s="88" t="e">
        <f t="shared" si="45"/>
        <v>#DIV/0!</v>
      </c>
      <c r="Q221" s="43"/>
      <c r="R221" s="47">
        <f t="shared" si="41"/>
        <v>0</v>
      </c>
      <c r="S221" s="88" t="e">
        <f t="shared" si="46"/>
        <v>#DIV/0!</v>
      </c>
      <c r="T221" s="43"/>
      <c r="U221" s="43"/>
      <c r="V221" s="43"/>
      <c r="W221" s="47">
        <f t="shared" si="42"/>
        <v>0</v>
      </c>
      <c r="X221" s="88" t="e">
        <f t="shared" si="39"/>
        <v>#DIV/0!</v>
      </c>
      <c r="Y221" s="43"/>
      <c r="Z221" s="43"/>
      <c r="AA221" s="43"/>
      <c r="AB221" s="43"/>
      <c r="AC221" s="43"/>
      <c r="AD221" s="47">
        <f t="shared" si="43"/>
        <v>0</v>
      </c>
      <c r="AE221" s="88" t="e">
        <f t="shared" si="47"/>
        <v>#DIV/0!</v>
      </c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7">
        <f t="shared" si="44"/>
        <v>0</v>
      </c>
      <c r="AV221" s="88" t="e">
        <f t="shared" si="48"/>
        <v>#DIV/0!</v>
      </c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1:57" ht="12.75">
      <c r="A222" s="37">
        <v>214</v>
      </c>
      <c r="B222" s="39">
        <v>111</v>
      </c>
      <c r="C222" s="39" t="s">
        <v>188</v>
      </c>
      <c r="D222" s="39" t="s">
        <v>107</v>
      </c>
      <c r="E222" s="45" t="s">
        <v>108</v>
      </c>
      <c r="F222" s="41">
        <v>18.5564</v>
      </c>
      <c r="G222" s="46">
        <v>-72.33393333333333</v>
      </c>
      <c r="H222" s="39" t="s">
        <v>250</v>
      </c>
      <c r="I222" s="47">
        <v>0</v>
      </c>
      <c r="J222" s="43">
        <f t="shared" si="38"/>
        <v>0</v>
      </c>
      <c r="K222" s="64"/>
      <c r="L222" s="43"/>
      <c r="M222" s="43"/>
      <c r="N222" s="43"/>
      <c r="O222" s="40">
        <f t="shared" si="40"/>
        <v>0</v>
      </c>
      <c r="P222" s="88" t="e">
        <f t="shared" si="45"/>
        <v>#DIV/0!</v>
      </c>
      <c r="Q222" s="43"/>
      <c r="R222" s="47">
        <f t="shared" si="41"/>
        <v>0</v>
      </c>
      <c r="S222" s="88" t="e">
        <f t="shared" si="46"/>
        <v>#DIV/0!</v>
      </c>
      <c r="T222" s="43"/>
      <c r="U222" s="43"/>
      <c r="V222" s="43"/>
      <c r="W222" s="47">
        <f t="shared" si="42"/>
        <v>0</v>
      </c>
      <c r="X222" s="88" t="e">
        <f t="shared" si="39"/>
        <v>#DIV/0!</v>
      </c>
      <c r="Y222" s="43"/>
      <c r="Z222" s="43"/>
      <c r="AA222" s="43"/>
      <c r="AB222" s="43"/>
      <c r="AC222" s="43"/>
      <c r="AD222" s="47">
        <f t="shared" si="43"/>
        <v>0</v>
      </c>
      <c r="AE222" s="88" t="e">
        <f t="shared" si="47"/>
        <v>#DIV/0!</v>
      </c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7">
        <f t="shared" si="44"/>
        <v>0</v>
      </c>
      <c r="AV222" s="88" t="e">
        <f t="shared" si="48"/>
        <v>#DIV/0!</v>
      </c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1:57" ht="12.75">
      <c r="A223" s="37">
        <v>215</v>
      </c>
      <c r="B223" s="39">
        <v>111</v>
      </c>
      <c r="C223" s="39" t="s">
        <v>188</v>
      </c>
      <c r="D223" s="39" t="s">
        <v>107</v>
      </c>
      <c r="E223" s="45" t="s">
        <v>108</v>
      </c>
      <c r="F223" s="41">
        <v>18.5564</v>
      </c>
      <c r="G223" s="46">
        <v>-72.33393333333333</v>
      </c>
      <c r="H223" s="39" t="s">
        <v>251</v>
      </c>
      <c r="I223" s="47">
        <v>0</v>
      </c>
      <c r="J223" s="43">
        <f t="shared" si="38"/>
        <v>0</v>
      </c>
      <c r="K223" s="64"/>
      <c r="L223" s="43"/>
      <c r="M223" s="43"/>
      <c r="N223" s="43"/>
      <c r="O223" s="40">
        <f t="shared" si="40"/>
        <v>0</v>
      </c>
      <c r="P223" s="88" t="e">
        <f t="shared" si="45"/>
        <v>#DIV/0!</v>
      </c>
      <c r="Q223" s="43"/>
      <c r="R223" s="47">
        <f t="shared" si="41"/>
        <v>0</v>
      </c>
      <c r="S223" s="88" t="e">
        <f t="shared" si="46"/>
        <v>#DIV/0!</v>
      </c>
      <c r="T223" s="43"/>
      <c r="U223" s="43"/>
      <c r="V223" s="43"/>
      <c r="W223" s="47">
        <f t="shared" si="42"/>
        <v>0</v>
      </c>
      <c r="X223" s="88" t="e">
        <f t="shared" si="39"/>
        <v>#DIV/0!</v>
      </c>
      <c r="Y223" s="43"/>
      <c r="Z223" s="43"/>
      <c r="AA223" s="43"/>
      <c r="AB223" s="43"/>
      <c r="AC223" s="43"/>
      <c r="AD223" s="47">
        <f t="shared" si="43"/>
        <v>0</v>
      </c>
      <c r="AE223" s="88" t="e">
        <f t="shared" si="47"/>
        <v>#DIV/0!</v>
      </c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7">
        <f t="shared" si="44"/>
        <v>0</v>
      </c>
      <c r="AV223" s="88" t="e">
        <f t="shared" si="48"/>
        <v>#DIV/0!</v>
      </c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1:57" ht="12" customHeight="1">
      <c r="A224" s="37">
        <v>216</v>
      </c>
      <c r="B224" s="39">
        <v>111</v>
      </c>
      <c r="C224" s="39" t="s">
        <v>188</v>
      </c>
      <c r="D224" s="39" t="s">
        <v>107</v>
      </c>
      <c r="E224" s="45" t="s">
        <v>108</v>
      </c>
      <c r="F224" s="41">
        <v>18.5564</v>
      </c>
      <c r="G224" s="46">
        <v>-72.33393333333333</v>
      </c>
      <c r="H224" s="39" t="s">
        <v>252</v>
      </c>
      <c r="I224" s="47">
        <v>0</v>
      </c>
      <c r="J224" s="43">
        <f aca="true" t="shared" si="49" ref="J224:J255">I224/6</f>
        <v>0</v>
      </c>
      <c r="K224" s="64"/>
      <c r="L224" s="43"/>
      <c r="M224" s="43"/>
      <c r="N224" s="43"/>
      <c r="O224" s="40">
        <f t="shared" si="40"/>
        <v>0</v>
      </c>
      <c r="P224" s="88" t="e">
        <f t="shared" si="45"/>
        <v>#DIV/0!</v>
      </c>
      <c r="Q224" s="43"/>
      <c r="R224" s="47">
        <f t="shared" si="41"/>
        <v>0</v>
      </c>
      <c r="S224" s="88" t="e">
        <f t="shared" si="46"/>
        <v>#DIV/0!</v>
      </c>
      <c r="T224" s="43"/>
      <c r="U224" s="43"/>
      <c r="V224" s="43"/>
      <c r="W224" s="47">
        <f t="shared" si="42"/>
        <v>0</v>
      </c>
      <c r="X224" s="88" t="e">
        <f t="shared" si="39"/>
        <v>#DIV/0!</v>
      </c>
      <c r="Y224" s="43"/>
      <c r="Z224" s="43"/>
      <c r="AA224" s="43"/>
      <c r="AB224" s="43"/>
      <c r="AC224" s="43"/>
      <c r="AD224" s="47">
        <f t="shared" si="43"/>
        <v>0</v>
      </c>
      <c r="AE224" s="88" t="e">
        <f t="shared" si="47"/>
        <v>#DIV/0!</v>
      </c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7">
        <f t="shared" si="44"/>
        <v>0</v>
      </c>
      <c r="AV224" s="88" t="e">
        <f t="shared" si="48"/>
        <v>#DIV/0!</v>
      </c>
      <c r="AW224" s="43"/>
      <c r="AX224" s="43"/>
      <c r="AY224" s="43"/>
      <c r="AZ224" s="43"/>
      <c r="BA224" s="43"/>
      <c r="BB224" s="43"/>
      <c r="BC224" s="43"/>
      <c r="BD224" s="43"/>
      <c r="BE224" s="43"/>
    </row>
    <row r="225" spans="1:57" ht="12.75">
      <c r="A225" s="37">
        <v>217</v>
      </c>
      <c r="B225" s="39">
        <v>111</v>
      </c>
      <c r="C225" s="39" t="s">
        <v>188</v>
      </c>
      <c r="D225" s="39" t="s">
        <v>107</v>
      </c>
      <c r="E225" s="45" t="s">
        <v>108</v>
      </c>
      <c r="F225" s="41">
        <v>18.5564</v>
      </c>
      <c r="G225" s="46">
        <v>-72.33393333333333</v>
      </c>
      <c r="H225" s="39" t="s">
        <v>253</v>
      </c>
      <c r="I225" s="47">
        <v>0</v>
      </c>
      <c r="J225" s="43">
        <f t="shared" si="49"/>
        <v>0</v>
      </c>
      <c r="K225" s="64"/>
      <c r="L225" s="43"/>
      <c r="M225" s="43"/>
      <c r="N225" s="43"/>
      <c r="O225" s="40">
        <f t="shared" si="40"/>
        <v>0</v>
      </c>
      <c r="P225" s="88" t="e">
        <f t="shared" si="45"/>
        <v>#DIV/0!</v>
      </c>
      <c r="Q225" s="43"/>
      <c r="R225" s="47">
        <f t="shared" si="41"/>
        <v>0</v>
      </c>
      <c r="S225" s="88" t="e">
        <f t="shared" si="46"/>
        <v>#DIV/0!</v>
      </c>
      <c r="T225" s="43"/>
      <c r="U225" s="43"/>
      <c r="V225" s="43"/>
      <c r="W225" s="47">
        <f t="shared" si="42"/>
        <v>0</v>
      </c>
      <c r="X225" s="88" t="e">
        <f t="shared" si="39"/>
        <v>#DIV/0!</v>
      </c>
      <c r="Y225" s="43"/>
      <c r="Z225" s="43"/>
      <c r="AA225" s="43"/>
      <c r="AB225" s="43"/>
      <c r="AC225" s="43"/>
      <c r="AD225" s="47">
        <f t="shared" si="43"/>
        <v>0</v>
      </c>
      <c r="AE225" s="88" t="e">
        <f t="shared" si="47"/>
        <v>#DIV/0!</v>
      </c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7">
        <f t="shared" si="44"/>
        <v>0</v>
      </c>
      <c r="AV225" s="88" t="e">
        <f t="shared" si="48"/>
        <v>#DIV/0!</v>
      </c>
      <c r="AW225" s="43"/>
      <c r="AX225" s="43"/>
      <c r="AY225" s="43"/>
      <c r="AZ225" s="43"/>
      <c r="BA225" s="43"/>
      <c r="BB225" s="43"/>
      <c r="BC225" s="43"/>
      <c r="BD225" s="43"/>
      <c r="BE225" s="43"/>
    </row>
    <row r="226" spans="1:57" ht="12" customHeight="1">
      <c r="A226" s="37">
        <v>218</v>
      </c>
      <c r="B226" s="39">
        <v>111</v>
      </c>
      <c r="C226" s="39" t="s">
        <v>188</v>
      </c>
      <c r="D226" s="39" t="s">
        <v>107</v>
      </c>
      <c r="E226" s="45" t="s">
        <v>108</v>
      </c>
      <c r="F226" s="41">
        <v>18.5564</v>
      </c>
      <c r="G226" s="46">
        <v>-72.33393333333333</v>
      </c>
      <c r="H226" s="39" t="s">
        <v>254</v>
      </c>
      <c r="I226" s="47">
        <v>0</v>
      </c>
      <c r="J226" s="43">
        <f t="shared" si="49"/>
        <v>0</v>
      </c>
      <c r="K226" s="64"/>
      <c r="L226" s="43"/>
      <c r="M226" s="43"/>
      <c r="N226" s="43"/>
      <c r="O226" s="40">
        <f t="shared" si="40"/>
        <v>0</v>
      </c>
      <c r="P226" s="88" t="e">
        <f t="shared" si="45"/>
        <v>#DIV/0!</v>
      </c>
      <c r="Q226" s="43"/>
      <c r="R226" s="47">
        <f t="shared" si="41"/>
        <v>0</v>
      </c>
      <c r="S226" s="88" t="e">
        <f t="shared" si="46"/>
        <v>#DIV/0!</v>
      </c>
      <c r="T226" s="43"/>
      <c r="U226" s="43"/>
      <c r="V226" s="43"/>
      <c r="W226" s="47">
        <f t="shared" si="42"/>
        <v>0</v>
      </c>
      <c r="X226" s="88" t="e">
        <f t="shared" si="39"/>
        <v>#DIV/0!</v>
      </c>
      <c r="Y226" s="43"/>
      <c r="Z226" s="43"/>
      <c r="AA226" s="43"/>
      <c r="AB226" s="43"/>
      <c r="AC226" s="43"/>
      <c r="AD226" s="47">
        <f t="shared" si="43"/>
        <v>0</v>
      </c>
      <c r="AE226" s="88" t="e">
        <f t="shared" si="47"/>
        <v>#DIV/0!</v>
      </c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7">
        <f t="shared" si="44"/>
        <v>0</v>
      </c>
      <c r="AV226" s="88" t="e">
        <f t="shared" si="48"/>
        <v>#DIV/0!</v>
      </c>
      <c r="AW226" s="43"/>
      <c r="AX226" s="43"/>
      <c r="AY226" s="43"/>
      <c r="AZ226" s="43"/>
      <c r="BA226" s="43"/>
      <c r="BB226" s="43"/>
      <c r="BC226" s="43"/>
      <c r="BD226" s="43"/>
      <c r="BE226" s="43"/>
    </row>
    <row r="227" spans="1:57" ht="12.75">
      <c r="A227" s="37">
        <v>219</v>
      </c>
      <c r="B227" s="39">
        <v>111</v>
      </c>
      <c r="C227" s="39" t="s">
        <v>188</v>
      </c>
      <c r="D227" s="39" t="s">
        <v>107</v>
      </c>
      <c r="E227" s="45" t="s">
        <v>108</v>
      </c>
      <c r="F227" s="41">
        <v>18.5564</v>
      </c>
      <c r="G227" s="46">
        <v>-72.33393333333333</v>
      </c>
      <c r="H227" s="39" t="s">
        <v>255</v>
      </c>
      <c r="I227" s="47">
        <v>0</v>
      </c>
      <c r="J227" s="43">
        <f t="shared" si="49"/>
        <v>0</v>
      </c>
      <c r="K227" s="64"/>
      <c r="L227" s="43"/>
      <c r="M227" s="43"/>
      <c r="N227" s="43"/>
      <c r="O227" s="40">
        <f t="shared" si="40"/>
        <v>0</v>
      </c>
      <c r="P227" s="88" t="e">
        <f t="shared" si="45"/>
        <v>#DIV/0!</v>
      </c>
      <c r="Q227" s="43"/>
      <c r="R227" s="47">
        <f t="shared" si="41"/>
        <v>0</v>
      </c>
      <c r="S227" s="88" t="e">
        <f t="shared" si="46"/>
        <v>#DIV/0!</v>
      </c>
      <c r="T227" s="43"/>
      <c r="U227" s="43"/>
      <c r="V227" s="43"/>
      <c r="W227" s="47">
        <f t="shared" si="42"/>
        <v>0</v>
      </c>
      <c r="X227" s="88" t="e">
        <f t="shared" si="39"/>
        <v>#DIV/0!</v>
      </c>
      <c r="Y227" s="43"/>
      <c r="Z227" s="43"/>
      <c r="AA227" s="43"/>
      <c r="AB227" s="43"/>
      <c r="AC227" s="43"/>
      <c r="AD227" s="47">
        <f t="shared" si="43"/>
        <v>0</v>
      </c>
      <c r="AE227" s="88" t="e">
        <f t="shared" si="47"/>
        <v>#DIV/0!</v>
      </c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7">
        <f t="shared" si="44"/>
        <v>0</v>
      </c>
      <c r="AV227" s="88" t="e">
        <f t="shared" si="48"/>
        <v>#DIV/0!</v>
      </c>
      <c r="AW227" s="43"/>
      <c r="AX227" s="43"/>
      <c r="AY227" s="43"/>
      <c r="AZ227" s="43"/>
      <c r="BA227" s="43"/>
      <c r="BB227" s="43"/>
      <c r="BC227" s="43"/>
      <c r="BD227" s="43"/>
      <c r="BE227" s="43"/>
    </row>
    <row r="228" spans="1:57" ht="12" customHeight="1">
      <c r="A228" s="37">
        <v>220</v>
      </c>
      <c r="B228" s="39">
        <v>111</v>
      </c>
      <c r="C228" s="39" t="s">
        <v>188</v>
      </c>
      <c r="D228" s="39" t="s">
        <v>107</v>
      </c>
      <c r="E228" s="45" t="s">
        <v>108</v>
      </c>
      <c r="F228" s="41">
        <v>18.5564</v>
      </c>
      <c r="G228" s="46">
        <v>-72.33393333333333</v>
      </c>
      <c r="H228" s="39" t="s">
        <v>256</v>
      </c>
      <c r="I228" s="47">
        <v>0</v>
      </c>
      <c r="J228" s="43">
        <f t="shared" si="49"/>
        <v>0</v>
      </c>
      <c r="K228" s="64"/>
      <c r="L228" s="43"/>
      <c r="M228" s="43"/>
      <c r="N228" s="43"/>
      <c r="O228" s="40">
        <f t="shared" si="40"/>
        <v>0</v>
      </c>
      <c r="P228" s="88" t="e">
        <f t="shared" si="45"/>
        <v>#DIV/0!</v>
      </c>
      <c r="Q228" s="43"/>
      <c r="R228" s="47">
        <f t="shared" si="41"/>
        <v>0</v>
      </c>
      <c r="S228" s="88" t="e">
        <f t="shared" si="46"/>
        <v>#DIV/0!</v>
      </c>
      <c r="T228" s="43"/>
      <c r="U228" s="43"/>
      <c r="V228" s="43"/>
      <c r="W228" s="47">
        <f t="shared" si="42"/>
        <v>0</v>
      </c>
      <c r="X228" s="88" t="e">
        <f t="shared" si="39"/>
        <v>#DIV/0!</v>
      </c>
      <c r="Y228" s="43"/>
      <c r="Z228" s="43"/>
      <c r="AA228" s="43"/>
      <c r="AB228" s="43"/>
      <c r="AC228" s="43"/>
      <c r="AD228" s="47">
        <f t="shared" si="43"/>
        <v>0</v>
      </c>
      <c r="AE228" s="88" t="e">
        <f t="shared" si="47"/>
        <v>#DIV/0!</v>
      </c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7">
        <f t="shared" si="44"/>
        <v>0</v>
      </c>
      <c r="AV228" s="88" t="e">
        <f t="shared" si="48"/>
        <v>#DIV/0!</v>
      </c>
      <c r="AW228" s="43"/>
      <c r="AX228" s="43"/>
      <c r="AY228" s="43"/>
      <c r="AZ228" s="43"/>
      <c r="BA228" s="43"/>
      <c r="BB228" s="43"/>
      <c r="BC228" s="43"/>
      <c r="BD228" s="43"/>
      <c r="BE228" s="43"/>
    </row>
    <row r="229" spans="1:57" ht="12" customHeight="1">
      <c r="A229" s="37">
        <v>221</v>
      </c>
      <c r="B229" s="39">
        <v>111</v>
      </c>
      <c r="C229" s="39" t="s">
        <v>188</v>
      </c>
      <c r="D229" s="39" t="s">
        <v>107</v>
      </c>
      <c r="E229" s="45" t="s">
        <v>108</v>
      </c>
      <c r="F229" s="41">
        <v>18.5564</v>
      </c>
      <c r="G229" s="46">
        <v>-72.33393333333333</v>
      </c>
      <c r="H229" s="39" t="s">
        <v>257</v>
      </c>
      <c r="I229" s="47">
        <v>0</v>
      </c>
      <c r="J229" s="43">
        <f t="shared" si="49"/>
        <v>0</v>
      </c>
      <c r="K229" s="64"/>
      <c r="L229" s="43"/>
      <c r="M229" s="43"/>
      <c r="N229" s="43"/>
      <c r="O229" s="40">
        <f t="shared" si="40"/>
        <v>0</v>
      </c>
      <c r="P229" s="88" t="e">
        <f t="shared" si="45"/>
        <v>#DIV/0!</v>
      </c>
      <c r="Q229" s="43"/>
      <c r="R229" s="47">
        <f t="shared" si="41"/>
        <v>0</v>
      </c>
      <c r="S229" s="88" t="e">
        <f t="shared" si="46"/>
        <v>#DIV/0!</v>
      </c>
      <c r="T229" s="43"/>
      <c r="U229" s="43"/>
      <c r="V229" s="43"/>
      <c r="W229" s="47">
        <f t="shared" si="42"/>
        <v>0</v>
      </c>
      <c r="X229" s="88" t="e">
        <f t="shared" si="39"/>
        <v>#DIV/0!</v>
      </c>
      <c r="Y229" s="43"/>
      <c r="Z229" s="43"/>
      <c r="AA229" s="43"/>
      <c r="AB229" s="43"/>
      <c r="AC229" s="43"/>
      <c r="AD229" s="47">
        <f t="shared" si="43"/>
        <v>0</v>
      </c>
      <c r="AE229" s="88" t="e">
        <f t="shared" si="47"/>
        <v>#DIV/0!</v>
      </c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7">
        <f t="shared" si="44"/>
        <v>0</v>
      </c>
      <c r="AV229" s="88" t="e">
        <f t="shared" si="48"/>
        <v>#DIV/0!</v>
      </c>
      <c r="AW229" s="43"/>
      <c r="AX229" s="43"/>
      <c r="AY229" s="43"/>
      <c r="AZ229" s="43"/>
      <c r="BA229" s="43"/>
      <c r="BB229" s="43"/>
      <c r="BC229" s="43"/>
      <c r="BD229" s="43"/>
      <c r="BE229" s="43"/>
    </row>
    <row r="230" spans="1:57" ht="12" customHeight="1">
      <c r="A230" s="37">
        <v>222</v>
      </c>
      <c r="B230" s="39">
        <v>111</v>
      </c>
      <c r="C230" s="39" t="s">
        <v>188</v>
      </c>
      <c r="D230" s="39" t="s">
        <v>107</v>
      </c>
      <c r="E230" s="45" t="s">
        <v>108</v>
      </c>
      <c r="F230" s="41">
        <v>18.5564</v>
      </c>
      <c r="G230" s="46">
        <v>-72.33393333333333</v>
      </c>
      <c r="H230" s="39" t="s">
        <v>258</v>
      </c>
      <c r="I230" s="47">
        <v>0</v>
      </c>
      <c r="J230" s="43">
        <f t="shared" si="49"/>
        <v>0</v>
      </c>
      <c r="K230" s="64"/>
      <c r="L230" s="43"/>
      <c r="M230" s="43"/>
      <c r="N230" s="43"/>
      <c r="O230" s="40">
        <f t="shared" si="40"/>
        <v>0</v>
      </c>
      <c r="P230" s="88" t="e">
        <f t="shared" si="45"/>
        <v>#DIV/0!</v>
      </c>
      <c r="Q230" s="43"/>
      <c r="R230" s="47">
        <f t="shared" si="41"/>
        <v>0</v>
      </c>
      <c r="S230" s="88" t="e">
        <f t="shared" si="46"/>
        <v>#DIV/0!</v>
      </c>
      <c r="T230" s="43"/>
      <c r="U230" s="43"/>
      <c r="V230" s="43"/>
      <c r="W230" s="47">
        <f t="shared" si="42"/>
        <v>0</v>
      </c>
      <c r="X230" s="88" t="e">
        <f t="shared" si="39"/>
        <v>#DIV/0!</v>
      </c>
      <c r="Y230" s="43"/>
      <c r="Z230" s="43"/>
      <c r="AA230" s="43"/>
      <c r="AB230" s="43"/>
      <c r="AC230" s="43"/>
      <c r="AD230" s="47">
        <f t="shared" si="43"/>
        <v>0</v>
      </c>
      <c r="AE230" s="88" t="e">
        <f t="shared" si="47"/>
        <v>#DIV/0!</v>
      </c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7">
        <f t="shared" si="44"/>
        <v>0</v>
      </c>
      <c r="AV230" s="88" t="e">
        <f t="shared" si="48"/>
        <v>#DIV/0!</v>
      </c>
      <c r="AW230" s="43"/>
      <c r="AX230" s="43"/>
      <c r="AY230" s="43"/>
      <c r="AZ230" s="43"/>
      <c r="BA230" s="43"/>
      <c r="BB230" s="43"/>
      <c r="BC230" s="43"/>
      <c r="BD230" s="43"/>
      <c r="BE230" s="43"/>
    </row>
    <row r="231" spans="1:57" ht="12" customHeight="1">
      <c r="A231" s="37">
        <v>223</v>
      </c>
      <c r="B231" s="39">
        <v>111</v>
      </c>
      <c r="C231" s="39" t="s">
        <v>188</v>
      </c>
      <c r="D231" s="39" t="s">
        <v>107</v>
      </c>
      <c r="E231" s="45" t="s">
        <v>108</v>
      </c>
      <c r="F231" s="41">
        <v>18.5564</v>
      </c>
      <c r="G231" s="46">
        <v>-72.33393333333333</v>
      </c>
      <c r="H231" s="39" t="s">
        <v>259</v>
      </c>
      <c r="I231" s="47">
        <v>0</v>
      </c>
      <c r="J231" s="43">
        <f t="shared" si="49"/>
        <v>0</v>
      </c>
      <c r="K231" s="64"/>
      <c r="L231" s="43"/>
      <c r="M231" s="43"/>
      <c r="N231" s="43"/>
      <c r="O231" s="40">
        <f t="shared" si="40"/>
        <v>0</v>
      </c>
      <c r="P231" s="88" t="e">
        <f t="shared" si="45"/>
        <v>#DIV/0!</v>
      </c>
      <c r="Q231" s="43"/>
      <c r="R231" s="47">
        <f t="shared" si="41"/>
        <v>0</v>
      </c>
      <c r="S231" s="88" t="e">
        <f t="shared" si="46"/>
        <v>#DIV/0!</v>
      </c>
      <c r="T231" s="43"/>
      <c r="U231" s="43"/>
      <c r="V231" s="43"/>
      <c r="W231" s="47">
        <f t="shared" si="42"/>
        <v>0</v>
      </c>
      <c r="X231" s="88" t="e">
        <f t="shared" si="39"/>
        <v>#DIV/0!</v>
      </c>
      <c r="Y231" s="43"/>
      <c r="Z231" s="43"/>
      <c r="AA231" s="43"/>
      <c r="AB231" s="43"/>
      <c r="AC231" s="43"/>
      <c r="AD231" s="47">
        <f t="shared" si="43"/>
        <v>0</v>
      </c>
      <c r="AE231" s="88" t="e">
        <f t="shared" si="47"/>
        <v>#DIV/0!</v>
      </c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7">
        <f t="shared" si="44"/>
        <v>0</v>
      </c>
      <c r="AV231" s="88" t="e">
        <f t="shared" si="48"/>
        <v>#DIV/0!</v>
      </c>
      <c r="AW231" s="43"/>
      <c r="AX231" s="43"/>
      <c r="AY231" s="43"/>
      <c r="AZ231" s="43"/>
      <c r="BA231" s="43"/>
      <c r="BB231" s="43"/>
      <c r="BC231" s="43"/>
      <c r="BD231" s="43"/>
      <c r="BE231" s="43"/>
    </row>
    <row r="232" spans="1:57" ht="12" customHeight="1">
      <c r="A232" s="37">
        <v>224</v>
      </c>
      <c r="B232" s="39">
        <v>111</v>
      </c>
      <c r="C232" s="39" t="s">
        <v>188</v>
      </c>
      <c r="D232" s="39" t="s">
        <v>107</v>
      </c>
      <c r="E232" s="45" t="s">
        <v>108</v>
      </c>
      <c r="F232" s="41">
        <v>18.5564</v>
      </c>
      <c r="G232" s="46">
        <v>-72.33393333333333</v>
      </c>
      <c r="H232" s="39" t="s">
        <v>260</v>
      </c>
      <c r="I232" s="47">
        <v>0</v>
      </c>
      <c r="J232" s="43">
        <f t="shared" si="49"/>
        <v>0</v>
      </c>
      <c r="K232" s="64"/>
      <c r="L232" s="43"/>
      <c r="M232" s="43"/>
      <c r="N232" s="43"/>
      <c r="O232" s="40">
        <f t="shared" si="40"/>
        <v>0</v>
      </c>
      <c r="P232" s="88" t="e">
        <f t="shared" si="45"/>
        <v>#DIV/0!</v>
      </c>
      <c r="Q232" s="43"/>
      <c r="R232" s="47">
        <f t="shared" si="41"/>
        <v>0</v>
      </c>
      <c r="S232" s="88" t="e">
        <f t="shared" si="46"/>
        <v>#DIV/0!</v>
      </c>
      <c r="T232" s="43"/>
      <c r="U232" s="43"/>
      <c r="V232" s="43"/>
      <c r="W232" s="47">
        <f t="shared" si="42"/>
        <v>0</v>
      </c>
      <c r="X232" s="88" t="e">
        <f t="shared" si="39"/>
        <v>#DIV/0!</v>
      </c>
      <c r="Y232" s="43"/>
      <c r="Z232" s="43"/>
      <c r="AA232" s="43"/>
      <c r="AB232" s="43"/>
      <c r="AC232" s="43"/>
      <c r="AD232" s="47">
        <f t="shared" si="43"/>
        <v>0</v>
      </c>
      <c r="AE232" s="88" t="e">
        <f t="shared" si="47"/>
        <v>#DIV/0!</v>
      </c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7">
        <f t="shared" si="44"/>
        <v>0</v>
      </c>
      <c r="AV232" s="88" t="e">
        <f t="shared" si="48"/>
        <v>#DIV/0!</v>
      </c>
      <c r="AW232" s="43"/>
      <c r="AX232" s="43"/>
      <c r="AY232" s="43"/>
      <c r="AZ232" s="43"/>
      <c r="BA232" s="43"/>
      <c r="BB232" s="43"/>
      <c r="BC232" s="43"/>
      <c r="BD232" s="43"/>
      <c r="BE232" s="43"/>
    </row>
    <row r="233" spans="1:57" ht="12.75">
      <c r="A233" s="37">
        <v>225</v>
      </c>
      <c r="B233" s="39">
        <v>111</v>
      </c>
      <c r="C233" s="39" t="s">
        <v>188</v>
      </c>
      <c r="D233" s="39" t="s">
        <v>107</v>
      </c>
      <c r="E233" s="45" t="s">
        <v>108</v>
      </c>
      <c r="F233" s="41">
        <v>18.5564</v>
      </c>
      <c r="G233" s="46">
        <v>-72.33393333333333</v>
      </c>
      <c r="H233" s="39" t="s">
        <v>261</v>
      </c>
      <c r="I233" s="47">
        <v>0</v>
      </c>
      <c r="J233" s="43">
        <f t="shared" si="49"/>
        <v>0</v>
      </c>
      <c r="K233" s="64"/>
      <c r="L233" s="43"/>
      <c r="M233" s="43"/>
      <c r="N233" s="43"/>
      <c r="O233" s="40">
        <f t="shared" si="40"/>
        <v>0</v>
      </c>
      <c r="P233" s="88" t="e">
        <f t="shared" si="45"/>
        <v>#DIV/0!</v>
      </c>
      <c r="Q233" s="43"/>
      <c r="R233" s="47">
        <f t="shared" si="41"/>
        <v>0</v>
      </c>
      <c r="S233" s="88" t="e">
        <f t="shared" si="46"/>
        <v>#DIV/0!</v>
      </c>
      <c r="T233" s="43"/>
      <c r="U233" s="43"/>
      <c r="V233" s="43"/>
      <c r="W233" s="47">
        <f t="shared" si="42"/>
        <v>0</v>
      </c>
      <c r="X233" s="88" t="e">
        <f t="shared" si="39"/>
        <v>#DIV/0!</v>
      </c>
      <c r="Y233" s="43"/>
      <c r="Z233" s="43"/>
      <c r="AA233" s="43"/>
      <c r="AB233" s="43"/>
      <c r="AC233" s="43"/>
      <c r="AD233" s="47">
        <f t="shared" si="43"/>
        <v>0</v>
      </c>
      <c r="AE233" s="88" t="e">
        <f t="shared" si="47"/>
        <v>#DIV/0!</v>
      </c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7">
        <f t="shared" si="44"/>
        <v>0</v>
      </c>
      <c r="AV233" s="88" t="e">
        <f t="shared" si="48"/>
        <v>#DIV/0!</v>
      </c>
      <c r="AW233" s="43"/>
      <c r="AX233" s="43"/>
      <c r="AY233" s="43"/>
      <c r="AZ233" s="43"/>
      <c r="BA233" s="43"/>
      <c r="BB233" s="43"/>
      <c r="BC233" s="43"/>
      <c r="BD233" s="43"/>
      <c r="BE233" s="43"/>
    </row>
    <row r="234" spans="1:57" ht="12" customHeight="1">
      <c r="A234" s="37">
        <v>226</v>
      </c>
      <c r="B234" s="39">
        <v>111</v>
      </c>
      <c r="C234" s="39" t="s">
        <v>188</v>
      </c>
      <c r="D234" s="39" t="s">
        <v>107</v>
      </c>
      <c r="E234" s="45" t="s">
        <v>108</v>
      </c>
      <c r="F234" s="41">
        <v>18.5564</v>
      </c>
      <c r="G234" s="46">
        <v>-72.33393333333333</v>
      </c>
      <c r="H234" s="39" t="s">
        <v>262</v>
      </c>
      <c r="I234" s="47">
        <v>0</v>
      </c>
      <c r="J234" s="43">
        <f t="shared" si="49"/>
        <v>0</v>
      </c>
      <c r="K234" s="64"/>
      <c r="L234" s="43"/>
      <c r="M234" s="43"/>
      <c r="N234" s="43"/>
      <c r="O234" s="40">
        <f t="shared" si="40"/>
        <v>0</v>
      </c>
      <c r="P234" s="88" t="e">
        <f t="shared" si="45"/>
        <v>#DIV/0!</v>
      </c>
      <c r="Q234" s="43"/>
      <c r="R234" s="47">
        <f t="shared" si="41"/>
        <v>0</v>
      </c>
      <c r="S234" s="88" t="e">
        <f t="shared" si="46"/>
        <v>#DIV/0!</v>
      </c>
      <c r="T234" s="43"/>
      <c r="U234" s="43"/>
      <c r="V234" s="43"/>
      <c r="W234" s="47">
        <f t="shared" si="42"/>
        <v>0</v>
      </c>
      <c r="X234" s="88" t="e">
        <f t="shared" si="39"/>
        <v>#DIV/0!</v>
      </c>
      <c r="Y234" s="43"/>
      <c r="Z234" s="43"/>
      <c r="AA234" s="43"/>
      <c r="AB234" s="43"/>
      <c r="AC234" s="43"/>
      <c r="AD234" s="47">
        <f t="shared" si="43"/>
        <v>0</v>
      </c>
      <c r="AE234" s="88" t="e">
        <f t="shared" si="47"/>
        <v>#DIV/0!</v>
      </c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7">
        <f t="shared" si="44"/>
        <v>0</v>
      </c>
      <c r="AV234" s="88" t="e">
        <f t="shared" si="48"/>
        <v>#DIV/0!</v>
      </c>
      <c r="AW234" s="43"/>
      <c r="AX234" s="43"/>
      <c r="AY234" s="43"/>
      <c r="AZ234" s="43"/>
      <c r="BA234" s="43"/>
      <c r="BB234" s="43"/>
      <c r="BC234" s="43"/>
      <c r="BD234" s="43"/>
      <c r="BE234" s="43"/>
    </row>
    <row r="235" spans="1:57" ht="12" customHeight="1">
      <c r="A235" s="37">
        <v>227</v>
      </c>
      <c r="B235" s="39">
        <v>111</v>
      </c>
      <c r="C235" s="39" t="s">
        <v>188</v>
      </c>
      <c r="D235" s="39" t="s">
        <v>107</v>
      </c>
      <c r="E235" s="45" t="s">
        <v>108</v>
      </c>
      <c r="F235" s="41">
        <v>18.5564</v>
      </c>
      <c r="G235" s="46">
        <v>-72.33393333333333</v>
      </c>
      <c r="H235" s="39" t="s">
        <v>263</v>
      </c>
      <c r="I235" s="47">
        <v>0</v>
      </c>
      <c r="J235" s="43">
        <f t="shared" si="49"/>
        <v>0</v>
      </c>
      <c r="K235" s="64"/>
      <c r="L235" s="43"/>
      <c r="M235" s="43"/>
      <c r="N235" s="43"/>
      <c r="O235" s="40">
        <f t="shared" si="40"/>
        <v>0</v>
      </c>
      <c r="P235" s="88" t="e">
        <f t="shared" si="45"/>
        <v>#DIV/0!</v>
      </c>
      <c r="Q235" s="43"/>
      <c r="R235" s="47">
        <f t="shared" si="41"/>
        <v>0</v>
      </c>
      <c r="S235" s="88" t="e">
        <f t="shared" si="46"/>
        <v>#DIV/0!</v>
      </c>
      <c r="T235" s="43"/>
      <c r="U235" s="43"/>
      <c r="V235" s="43"/>
      <c r="W235" s="47">
        <f t="shared" si="42"/>
        <v>0</v>
      </c>
      <c r="X235" s="88" t="e">
        <f t="shared" si="39"/>
        <v>#DIV/0!</v>
      </c>
      <c r="Y235" s="43"/>
      <c r="Z235" s="43"/>
      <c r="AA235" s="43"/>
      <c r="AB235" s="43"/>
      <c r="AC235" s="43"/>
      <c r="AD235" s="47">
        <f t="shared" si="43"/>
        <v>0</v>
      </c>
      <c r="AE235" s="88" t="e">
        <f t="shared" si="47"/>
        <v>#DIV/0!</v>
      </c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7">
        <f t="shared" si="44"/>
        <v>0</v>
      </c>
      <c r="AV235" s="88" t="e">
        <f t="shared" si="48"/>
        <v>#DIV/0!</v>
      </c>
      <c r="AW235" s="43"/>
      <c r="AX235" s="43"/>
      <c r="AY235" s="43"/>
      <c r="AZ235" s="43"/>
      <c r="BA235" s="43"/>
      <c r="BB235" s="43"/>
      <c r="BC235" s="43"/>
      <c r="BD235" s="43"/>
      <c r="BE235" s="43"/>
    </row>
    <row r="236" spans="1:57" ht="12" customHeight="1">
      <c r="A236" s="37">
        <v>228</v>
      </c>
      <c r="B236" s="39">
        <v>111</v>
      </c>
      <c r="C236" s="39" t="s">
        <v>188</v>
      </c>
      <c r="D236" s="39" t="s">
        <v>107</v>
      </c>
      <c r="E236" s="45" t="s">
        <v>108</v>
      </c>
      <c r="F236" s="41">
        <v>18.5564</v>
      </c>
      <c r="G236" s="46">
        <v>-72.33393333333333</v>
      </c>
      <c r="H236" s="39" t="s">
        <v>264</v>
      </c>
      <c r="I236" s="47">
        <v>0</v>
      </c>
      <c r="J236" s="43">
        <f t="shared" si="49"/>
        <v>0</v>
      </c>
      <c r="K236" s="64" t="s">
        <v>359</v>
      </c>
      <c r="L236" s="43"/>
      <c r="M236" s="43"/>
      <c r="N236" s="43"/>
      <c r="O236" s="40">
        <f t="shared" si="40"/>
        <v>0</v>
      </c>
      <c r="P236" s="88" t="e">
        <f t="shared" si="45"/>
        <v>#DIV/0!</v>
      </c>
      <c r="Q236" s="43"/>
      <c r="R236" s="47">
        <f t="shared" si="41"/>
        <v>0</v>
      </c>
      <c r="S236" s="88" t="e">
        <f t="shared" si="46"/>
        <v>#DIV/0!</v>
      </c>
      <c r="T236" s="43"/>
      <c r="U236" s="43"/>
      <c r="V236" s="43"/>
      <c r="W236" s="47">
        <f t="shared" si="42"/>
        <v>0</v>
      </c>
      <c r="X236" s="88" t="e">
        <f t="shared" si="39"/>
        <v>#DIV/0!</v>
      </c>
      <c r="Y236" s="43"/>
      <c r="Z236" s="43"/>
      <c r="AA236" s="43"/>
      <c r="AB236" s="43"/>
      <c r="AC236" s="43"/>
      <c r="AD236" s="47">
        <f t="shared" si="43"/>
        <v>0</v>
      </c>
      <c r="AE236" s="88" t="e">
        <f t="shared" si="47"/>
        <v>#DIV/0!</v>
      </c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7">
        <f t="shared" si="44"/>
        <v>0</v>
      </c>
      <c r="AV236" s="88" t="e">
        <f t="shared" si="48"/>
        <v>#DIV/0!</v>
      </c>
      <c r="AW236" s="43"/>
      <c r="AX236" s="43"/>
      <c r="AY236" s="43"/>
      <c r="AZ236" s="43"/>
      <c r="BA236" s="43"/>
      <c r="BB236" s="43"/>
      <c r="BC236" s="43"/>
      <c r="BD236" s="43"/>
      <c r="BE236" s="43"/>
    </row>
    <row r="237" spans="1:57" ht="12" customHeight="1">
      <c r="A237" s="37">
        <v>229</v>
      </c>
      <c r="B237" s="39">
        <v>111</v>
      </c>
      <c r="C237" s="39" t="s">
        <v>188</v>
      </c>
      <c r="D237" s="39" t="s">
        <v>107</v>
      </c>
      <c r="E237" s="45" t="s">
        <v>108</v>
      </c>
      <c r="F237" s="41">
        <v>18.5564</v>
      </c>
      <c r="G237" s="46">
        <v>-72.33393333333333</v>
      </c>
      <c r="H237" s="39" t="s">
        <v>265</v>
      </c>
      <c r="I237" s="47">
        <v>0</v>
      </c>
      <c r="J237" s="43">
        <f t="shared" si="49"/>
        <v>0</v>
      </c>
      <c r="K237" s="64" t="s">
        <v>359</v>
      </c>
      <c r="L237" s="43"/>
      <c r="M237" s="43"/>
      <c r="N237" s="43"/>
      <c r="O237" s="40">
        <f t="shared" si="40"/>
        <v>0</v>
      </c>
      <c r="P237" s="88" t="e">
        <f t="shared" si="45"/>
        <v>#DIV/0!</v>
      </c>
      <c r="Q237" s="43"/>
      <c r="R237" s="47">
        <f t="shared" si="41"/>
        <v>0</v>
      </c>
      <c r="S237" s="88" t="e">
        <f t="shared" si="46"/>
        <v>#DIV/0!</v>
      </c>
      <c r="T237" s="43"/>
      <c r="U237" s="43"/>
      <c r="V237" s="43"/>
      <c r="W237" s="47">
        <f t="shared" si="42"/>
        <v>0</v>
      </c>
      <c r="X237" s="88" t="e">
        <f t="shared" si="39"/>
        <v>#DIV/0!</v>
      </c>
      <c r="Y237" s="43"/>
      <c r="Z237" s="43"/>
      <c r="AA237" s="43"/>
      <c r="AB237" s="43"/>
      <c r="AC237" s="43"/>
      <c r="AD237" s="47">
        <f t="shared" si="43"/>
        <v>0</v>
      </c>
      <c r="AE237" s="88" t="e">
        <f t="shared" si="47"/>
        <v>#DIV/0!</v>
      </c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7">
        <f t="shared" si="44"/>
        <v>0</v>
      </c>
      <c r="AV237" s="88" t="e">
        <f t="shared" si="48"/>
        <v>#DIV/0!</v>
      </c>
      <c r="AW237" s="43"/>
      <c r="AX237" s="43"/>
      <c r="AY237" s="43"/>
      <c r="AZ237" s="43"/>
      <c r="BA237" s="43"/>
      <c r="BB237" s="43"/>
      <c r="BC237" s="43"/>
      <c r="BD237" s="43"/>
      <c r="BE237" s="43"/>
    </row>
    <row r="238" spans="1:57" ht="12" customHeight="1">
      <c r="A238" s="37">
        <v>230</v>
      </c>
      <c r="B238" s="39">
        <v>111</v>
      </c>
      <c r="C238" s="39" t="s">
        <v>188</v>
      </c>
      <c r="D238" s="39" t="s">
        <v>107</v>
      </c>
      <c r="E238" s="45" t="s">
        <v>108</v>
      </c>
      <c r="F238" s="41">
        <v>18.5564</v>
      </c>
      <c r="G238" s="46">
        <v>-72.33393333333333</v>
      </c>
      <c r="H238" s="39" t="s">
        <v>266</v>
      </c>
      <c r="I238" s="47">
        <v>0</v>
      </c>
      <c r="J238" s="43">
        <f t="shared" si="49"/>
        <v>0</v>
      </c>
      <c r="K238" s="64" t="s">
        <v>359</v>
      </c>
      <c r="L238" s="43"/>
      <c r="M238" s="43"/>
      <c r="N238" s="43"/>
      <c r="O238" s="40">
        <f t="shared" si="40"/>
        <v>0</v>
      </c>
      <c r="P238" s="88" t="e">
        <f t="shared" si="45"/>
        <v>#DIV/0!</v>
      </c>
      <c r="Q238" s="43"/>
      <c r="R238" s="47">
        <f t="shared" si="41"/>
        <v>0</v>
      </c>
      <c r="S238" s="88" t="e">
        <f t="shared" si="46"/>
        <v>#DIV/0!</v>
      </c>
      <c r="T238" s="43"/>
      <c r="U238" s="43"/>
      <c r="V238" s="43"/>
      <c r="W238" s="47">
        <f t="shared" si="42"/>
        <v>0</v>
      </c>
      <c r="X238" s="88" t="e">
        <f t="shared" si="39"/>
        <v>#DIV/0!</v>
      </c>
      <c r="Y238" s="43"/>
      <c r="Z238" s="43"/>
      <c r="AA238" s="43"/>
      <c r="AB238" s="43"/>
      <c r="AC238" s="43"/>
      <c r="AD238" s="47">
        <f t="shared" si="43"/>
        <v>0</v>
      </c>
      <c r="AE238" s="88" t="e">
        <f t="shared" si="47"/>
        <v>#DIV/0!</v>
      </c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7">
        <f t="shared" si="44"/>
        <v>0</v>
      </c>
      <c r="AV238" s="88" t="e">
        <f t="shared" si="48"/>
        <v>#DIV/0!</v>
      </c>
      <c r="AW238" s="43"/>
      <c r="AX238" s="43"/>
      <c r="AY238" s="43"/>
      <c r="AZ238" s="43"/>
      <c r="BA238" s="43"/>
      <c r="BB238" s="43"/>
      <c r="BC238" s="43"/>
      <c r="BD238" s="43"/>
      <c r="BE238" s="43"/>
    </row>
    <row r="239" spans="1:57" ht="12.75">
      <c r="A239" s="37">
        <v>231</v>
      </c>
      <c r="B239" s="39">
        <v>111</v>
      </c>
      <c r="C239" s="39" t="s">
        <v>188</v>
      </c>
      <c r="D239" s="39" t="s">
        <v>107</v>
      </c>
      <c r="E239" s="45" t="s">
        <v>108</v>
      </c>
      <c r="F239" s="41">
        <v>18.5564</v>
      </c>
      <c r="G239" s="46">
        <v>-72.33393333333333</v>
      </c>
      <c r="H239" s="39" t="s">
        <v>267</v>
      </c>
      <c r="I239" s="47">
        <v>0</v>
      </c>
      <c r="J239" s="43">
        <f t="shared" si="49"/>
        <v>0</v>
      </c>
      <c r="K239" s="64" t="s">
        <v>359</v>
      </c>
      <c r="L239" s="43"/>
      <c r="M239" s="43"/>
      <c r="N239" s="43"/>
      <c r="O239" s="40">
        <f t="shared" si="40"/>
        <v>0</v>
      </c>
      <c r="P239" s="88" t="e">
        <f t="shared" si="45"/>
        <v>#DIV/0!</v>
      </c>
      <c r="Q239" s="43"/>
      <c r="R239" s="47">
        <f t="shared" si="41"/>
        <v>0</v>
      </c>
      <c r="S239" s="88" t="e">
        <f t="shared" si="46"/>
        <v>#DIV/0!</v>
      </c>
      <c r="T239" s="43"/>
      <c r="U239" s="43"/>
      <c r="V239" s="43"/>
      <c r="W239" s="47">
        <f t="shared" si="42"/>
        <v>0</v>
      </c>
      <c r="X239" s="88" t="e">
        <f t="shared" si="39"/>
        <v>#DIV/0!</v>
      </c>
      <c r="Y239" s="43"/>
      <c r="Z239" s="43"/>
      <c r="AA239" s="43"/>
      <c r="AB239" s="43"/>
      <c r="AC239" s="43"/>
      <c r="AD239" s="47">
        <f t="shared" si="43"/>
        <v>0</v>
      </c>
      <c r="AE239" s="88" t="e">
        <f t="shared" si="47"/>
        <v>#DIV/0!</v>
      </c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7">
        <f t="shared" si="44"/>
        <v>0</v>
      </c>
      <c r="AV239" s="88" t="e">
        <f t="shared" si="48"/>
        <v>#DIV/0!</v>
      </c>
      <c r="AW239" s="43"/>
      <c r="AX239" s="43"/>
      <c r="AY239" s="43"/>
      <c r="AZ239" s="43"/>
      <c r="BA239" s="43"/>
      <c r="BB239" s="43"/>
      <c r="BC239" s="43"/>
      <c r="BD239" s="43"/>
      <c r="BE239" s="43"/>
    </row>
    <row r="240" spans="1:57" ht="12.75">
      <c r="A240" s="37">
        <v>232</v>
      </c>
      <c r="B240" s="39">
        <v>111</v>
      </c>
      <c r="C240" s="39" t="s">
        <v>188</v>
      </c>
      <c r="D240" s="39" t="s">
        <v>107</v>
      </c>
      <c r="E240" s="45" t="s">
        <v>108</v>
      </c>
      <c r="F240" s="41">
        <v>18.5564</v>
      </c>
      <c r="G240" s="46">
        <v>-72.33393333333333</v>
      </c>
      <c r="H240" s="39" t="s">
        <v>268</v>
      </c>
      <c r="I240" s="47">
        <v>0</v>
      </c>
      <c r="J240" s="43">
        <f t="shared" si="49"/>
        <v>0</v>
      </c>
      <c r="K240" s="64" t="s">
        <v>359</v>
      </c>
      <c r="L240" s="43"/>
      <c r="M240" s="43"/>
      <c r="N240" s="43"/>
      <c r="O240" s="40">
        <f t="shared" si="40"/>
        <v>0</v>
      </c>
      <c r="P240" s="88" t="e">
        <f t="shared" si="45"/>
        <v>#DIV/0!</v>
      </c>
      <c r="Q240" s="43"/>
      <c r="R240" s="47">
        <f t="shared" si="41"/>
        <v>0</v>
      </c>
      <c r="S240" s="88" t="e">
        <f t="shared" si="46"/>
        <v>#DIV/0!</v>
      </c>
      <c r="T240" s="43"/>
      <c r="U240" s="43"/>
      <c r="V240" s="43"/>
      <c r="W240" s="47">
        <f t="shared" si="42"/>
        <v>0</v>
      </c>
      <c r="X240" s="88" t="e">
        <f t="shared" si="39"/>
        <v>#DIV/0!</v>
      </c>
      <c r="Y240" s="43"/>
      <c r="Z240" s="43"/>
      <c r="AA240" s="43"/>
      <c r="AB240" s="43"/>
      <c r="AC240" s="43"/>
      <c r="AD240" s="47">
        <f t="shared" si="43"/>
        <v>0</v>
      </c>
      <c r="AE240" s="88" t="e">
        <f t="shared" si="47"/>
        <v>#DIV/0!</v>
      </c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7">
        <f t="shared" si="44"/>
        <v>0</v>
      </c>
      <c r="AV240" s="88" t="e">
        <f t="shared" si="48"/>
        <v>#DIV/0!</v>
      </c>
      <c r="AW240" s="43"/>
      <c r="AX240" s="43"/>
      <c r="AY240" s="43"/>
      <c r="AZ240" s="43"/>
      <c r="BA240" s="43"/>
      <c r="BB240" s="43"/>
      <c r="BC240" s="43"/>
      <c r="BD240" s="43"/>
      <c r="BE240" s="43"/>
    </row>
    <row r="241" spans="1:57" ht="12.75">
      <c r="A241" s="37">
        <v>233</v>
      </c>
      <c r="B241" s="39">
        <v>111</v>
      </c>
      <c r="C241" s="39" t="s">
        <v>188</v>
      </c>
      <c r="D241" s="39" t="s">
        <v>107</v>
      </c>
      <c r="E241" s="45" t="s">
        <v>108</v>
      </c>
      <c r="F241" s="41">
        <v>18.5564</v>
      </c>
      <c r="G241" s="46">
        <v>-72.33393333333333</v>
      </c>
      <c r="H241" s="39" t="s">
        <v>269</v>
      </c>
      <c r="I241" s="47">
        <v>0</v>
      </c>
      <c r="J241" s="43">
        <f t="shared" si="49"/>
        <v>0</v>
      </c>
      <c r="K241" s="64" t="s">
        <v>359</v>
      </c>
      <c r="L241" s="43"/>
      <c r="M241" s="43"/>
      <c r="N241" s="43"/>
      <c r="O241" s="40">
        <f t="shared" si="40"/>
        <v>0</v>
      </c>
      <c r="P241" s="88" t="e">
        <f t="shared" si="45"/>
        <v>#DIV/0!</v>
      </c>
      <c r="Q241" s="43"/>
      <c r="R241" s="47">
        <f t="shared" si="41"/>
        <v>0</v>
      </c>
      <c r="S241" s="88" t="e">
        <f t="shared" si="46"/>
        <v>#DIV/0!</v>
      </c>
      <c r="T241" s="43"/>
      <c r="U241" s="43"/>
      <c r="V241" s="43"/>
      <c r="W241" s="47">
        <f t="shared" si="42"/>
        <v>0</v>
      </c>
      <c r="X241" s="88" t="e">
        <f t="shared" si="39"/>
        <v>#DIV/0!</v>
      </c>
      <c r="Y241" s="43"/>
      <c r="Z241" s="43"/>
      <c r="AA241" s="43"/>
      <c r="AB241" s="43"/>
      <c r="AC241" s="43"/>
      <c r="AD241" s="47">
        <f t="shared" si="43"/>
        <v>0</v>
      </c>
      <c r="AE241" s="88" t="e">
        <f t="shared" si="47"/>
        <v>#DIV/0!</v>
      </c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7">
        <f t="shared" si="44"/>
        <v>0</v>
      </c>
      <c r="AV241" s="88" t="e">
        <f t="shared" si="48"/>
        <v>#DIV/0!</v>
      </c>
      <c r="AW241" s="43"/>
      <c r="AX241" s="43"/>
      <c r="AY241" s="43"/>
      <c r="AZ241" s="43"/>
      <c r="BA241" s="43"/>
      <c r="BB241" s="43"/>
      <c r="BC241" s="43"/>
      <c r="BD241" s="43"/>
      <c r="BE241" s="43"/>
    </row>
    <row r="242" spans="1:57" ht="12.75">
      <c r="A242" s="37">
        <v>234</v>
      </c>
      <c r="B242" s="39">
        <v>111</v>
      </c>
      <c r="C242" s="39" t="s">
        <v>188</v>
      </c>
      <c r="D242" s="39" t="s">
        <v>107</v>
      </c>
      <c r="E242" s="45" t="s">
        <v>108</v>
      </c>
      <c r="F242" s="41">
        <v>18.5564</v>
      </c>
      <c r="G242" s="46">
        <v>-72.33393333333333</v>
      </c>
      <c r="H242" s="39" t="s">
        <v>270</v>
      </c>
      <c r="I242" s="47">
        <v>0</v>
      </c>
      <c r="J242" s="43">
        <f t="shared" si="49"/>
        <v>0</v>
      </c>
      <c r="K242" s="64" t="s">
        <v>359</v>
      </c>
      <c r="L242" s="43"/>
      <c r="M242" s="43"/>
      <c r="N242" s="43"/>
      <c r="O242" s="40">
        <f t="shared" si="40"/>
        <v>0</v>
      </c>
      <c r="P242" s="88" t="e">
        <f t="shared" si="45"/>
        <v>#DIV/0!</v>
      </c>
      <c r="Q242" s="43"/>
      <c r="R242" s="47">
        <f t="shared" si="41"/>
        <v>0</v>
      </c>
      <c r="S242" s="88" t="e">
        <f t="shared" si="46"/>
        <v>#DIV/0!</v>
      </c>
      <c r="T242" s="43"/>
      <c r="U242" s="43"/>
      <c r="V242" s="43"/>
      <c r="W242" s="47">
        <f t="shared" si="42"/>
        <v>0</v>
      </c>
      <c r="X242" s="88" t="e">
        <f t="shared" si="39"/>
        <v>#DIV/0!</v>
      </c>
      <c r="Y242" s="43"/>
      <c r="Z242" s="43"/>
      <c r="AA242" s="43"/>
      <c r="AB242" s="43"/>
      <c r="AC242" s="43"/>
      <c r="AD242" s="47">
        <f t="shared" si="43"/>
        <v>0</v>
      </c>
      <c r="AE242" s="88" t="e">
        <f t="shared" si="47"/>
        <v>#DIV/0!</v>
      </c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7">
        <f t="shared" si="44"/>
        <v>0</v>
      </c>
      <c r="AV242" s="88" t="e">
        <f t="shared" si="48"/>
        <v>#DIV/0!</v>
      </c>
      <c r="AW242" s="43"/>
      <c r="AX242" s="43"/>
      <c r="AY242" s="43"/>
      <c r="AZ242" s="43"/>
      <c r="BA242" s="43"/>
      <c r="BB242" s="43"/>
      <c r="BC242" s="43"/>
      <c r="BD242" s="43"/>
      <c r="BE242" s="43"/>
    </row>
    <row r="243" spans="1:57" ht="12.75">
      <c r="A243" s="37">
        <v>235</v>
      </c>
      <c r="B243" s="39">
        <v>111</v>
      </c>
      <c r="C243" s="39" t="s">
        <v>188</v>
      </c>
      <c r="D243" s="39" t="s">
        <v>107</v>
      </c>
      <c r="E243" s="45" t="s">
        <v>108</v>
      </c>
      <c r="F243" s="41">
        <v>18.5564</v>
      </c>
      <c r="G243" s="46">
        <v>-72.33393333333333</v>
      </c>
      <c r="H243" s="39" t="s">
        <v>271</v>
      </c>
      <c r="I243" s="47">
        <v>0</v>
      </c>
      <c r="J243" s="43">
        <f t="shared" si="49"/>
        <v>0</v>
      </c>
      <c r="K243" s="64" t="s">
        <v>359</v>
      </c>
      <c r="L243" s="43"/>
      <c r="M243" s="43"/>
      <c r="N243" s="43"/>
      <c r="O243" s="40">
        <f t="shared" si="40"/>
        <v>0</v>
      </c>
      <c r="P243" s="88" t="e">
        <f t="shared" si="45"/>
        <v>#DIV/0!</v>
      </c>
      <c r="Q243" s="43"/>
      <c r="R243" s="47">
        <f t="shared" si="41"/>
        <v>0</v>
      </c>
      <c r="S243" s="88" t="e">
        <f t="shared" si="46"/>
        <v>#DIV/0!</v>
      </c>
      <c r="T243" s="43"/>
      <c r="U243" s="43"/>
      <c r="V243" s="43"/>
      <c r="W243" s="47">
        <f t="shared" si="42"/>
        <v>0</v>
      </c>
      <c r="X243" s="88" t="e">
        <f t="shared" si="39"/>
        <v>#DIV/0!</v>
      </c>
      <c r="Y243" s="43"/>
      <c r="Z243" s="43"/>
      <c r="AA243" s="43"/>
      <c r="AB243" s="43"/>
      <c r="AC243" s="43"/>
      <c r="AD243" s="47">
        <f t="shared" si="43"/>
        <v>0</v>
      </c>
      <c r="AE243" s="88" t="e">
        <f t="shared" si="47"/>
        <v>#DIV/0!</v>
      </c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7">
        <f t="shared" si="44"/>
        <v>0</v>
      </c>
      <c r="AV243" s="88" t="e">
        <f t="shared" si="48"/>
        <v>#DIV/0!</v>
      </c>
      <c r="AW243" s="43"/>
      <c r="AX243" s="43"/>
      <c r="AY243" s="43"/>
      <c r="AZ243" s="43"/>
      <c r="BA243" s="43"/>
      <c r="BB243" s="43"/>
      <c r="BC243" s="43"/>
      <c r="BD243" s="43"/>
      <c r="BE243" s="43"/>
    </row>
    <row r="244" spans="1:57" ht="12.75">
      <c r="A244" s="37">
        <v>236</v>
      </c>
      <c r="B244" s="39">
        <v>111</v>
      </c>
      <c r="C244" s="39" t="s">
        <v>188</v>
      </c>
      <c r="D244" s="39" t="s">
        <v>107</v>
      </c>
      <c r="E244" s="45" t="s">
        <v>108</v>
      </c>
      <c r="F244" s="41">
        <v>18.5564</v>
      </c>
      <c r="G244" s="46">
        <v>-72.33393333333333</v>
      </c>
      <c r="H244" s="39" t="s">
        <v>272</v>
      </c>
      <c r="I244" s="47">
        <v>0</v>
      </c>
      <c r="J244" s="43">
        <f t="shared" si="49"/>
        <v>0</v>
      </c>
      <c r="K244" s="64"/>
      <c r="L244" s="43"/>
      <c r="M244" s="43"/>
      <c r="N244" s="43"/>
      <c r="O244" s="40">
        <f t="shared" si="40"/>
        <v>0</v>
      </c>
      <c r="P244" s="88" t="e">
        <f t="shared" si="45"/>
        <v>#DIV/0!</v>
      </c>
      <c r="Q244" s="43"/>
      <c r="R244" s="47">
        <f t="shared" si="41"/>
        <v>0</v>
      </c>
      <c r="S244" s="88" t="e">
        <f t="shared" si="46"/>
        <v>#DIV/0!</v>
      </c>
      <c r="T244" s="43"/>
      <c r="U244" s="43"/>
      <c r="V244" s="43"/>
      <c r="W244" s="47">
        <f t="shared" si="42"/>
        <v>0</v>
      </c>
      <c r="X244" s="88" t="e">
        <f t="shared" si="39"/>
        <v>#DIV/0!</v>
      </c>
      <c r="Y244" s="43"/>
      <c r="Z244" s="43"/>
      <c r="AA244" s="43"/>
      <c r="AB244" s="43"/>
      <c r="AC244" s="43"/>
      <c r="AD244" s="47">
        <f t="shared" si="43"/>
        <v>0</v>
      </c>
      <c r="AE244" s="88" t="e">
        <f t="shared" si="47"/>
        <v>#DIV/0!</v>
      </c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7">
        <f t="shared" si="44"/>
        <v>0</v>
      </c>
      <c r="AV244" s="88" t="e">
        <f t="shared" si="48"/>
        <v>#DIV/0!</v>
      </c>
      <c r="AW244" s="43"/>
      <c r="AX244" s="43"/>
      <c r="AY244" s="43"/>
      <c r="AZ244" s="43"/>
      <c r="BA244" s="43"/>
      <c r="BB244" s="43"/>
      <c r="BC244" s="43"/>
      <c r="BD244" s="43"/>
      <c r="BE244" s="43"/>
    </row>
    <row r="245" spans="1:57" ht="12.75">
      <c r="A245" s="37">
        <v>237</v>
      </c>
      <c r="B245" s="39">
        <v>111</v>
      </c>
      <c r="C245" s="39" t="s">
        <v>188</v>
      </c>
      <c r="D245" s="39" t="s">
        <v>107</v>
      </c>
      <c r="E245" s="45" t="s">
        <v>108</v>
      </c>
      <c r="F245" s="41">
        <v>18.5564</v>
      </c>
      <c r="G245" s="46">
        <v>-72.33393333333333</v>
      </c>
      <c r="H245" s="39" t="s">
        <v>273</v>
      </c>
      <c r="I245" s="47">
        <v>0</v>
      </c>
      <c r="J245" s="43">
        <f t="shared" si="49"/>
        <v>0</v>
      </c>
      <c r="K245" s="64"/>
      <c r="L245" s="43"/>
      <c r="M245" s="43"/>
      <c r="N245" s="43"/>
      <c r="O245" s="40">
        <f t="shared" si="40"/>
        <v>0</v>
      </c>
      <c r="P245" s="88" t="e">
        <f t="shared" si="45"/>
        <v>#DIV/0!</v>
      </c>
      <c r="Q245" s="43"/>
      <c r="R245" s="47">
        <f t="shared" si="41"/>
        <v>0</v>
      </c>
      <c r="S245" s="88" t="e">
        <f t="shared" si="46"/>
        <v>#DIV/0!</v>
      </c>
      <c r="T245" s="43"/>
      <c r="U245" s="43"/>
      <c r="V245" s="43"/>
      <c r="W245" s="47">
        <f t="shared" si="42"/>
        <v>0</v>
      </c>
      <c r="X245" s="88" t="e">
        <f t="shared" si="39"/>
        <v>#DIV/0!</v>
      </c>
      <c r="Y245" s="43"/>
      <c r="Z245" s="43"/>
      <c r="AA245" s="43"/>
      <c r="AB245" s="43"/>
      <c r="AC245" s="43"/>
      <c r="AD245" s="47">
        <f t="shared" si="43"/>
        <v>0</v>
      </c>
      <c r="AE245" s="88" t="e">
        <f t="shared" si="47"/>
        <v>#DIV/0!</v>
      </c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7">
        <f t="shared" si="44"/>
        <v>0</v>
      </c>
      <c r="AV245" s="88" t="e">
        <f t="shared" si="48"/>
        <v>#DIV/0!</v>
      </c>
      <c r="AW245" s="43"/>
      <c r="AX245" s="43"/>
      <c r="AY245" s="43"/>
      <c r="AZ245" s="43"/>
      <c r="BA245" s="43"/>
      <c r="BB245" s="43"/>
      <c r="BC245" s="43"/>
      <c r="BD245" s="43"/>
      <c r="BE245" s="43"/>
    </row>
    <row r="246" spans="1:57" ht="12.75">
      <c r="A246" s="37">
        <v>238</v>
      </c>
      <c r="B246" s="39">
        <v>111</v>
      </c>
      <c r="C246" s="39" t="s">
        <v>188</v>
      </c>
      <c r="D246" s="39" t="s">
        <v>107</v>
      </c>
      <c r="E246" s="45" t="s">
        <v>108</v>
      </c>
      <c r="F246" s="41">
        <v>18.5564</v>
      </c>
      <c r="G246" s="46">
        <v>-72.33393333333333</v>
      </c>
      <c r="H246" s="39" t="s">
        <v>274</v>
      </c>
      <c r="I246" s="47">
        <v>0</v>
      </c>
      <c r="J246" s="43">
        <f t="shared" si="49"/>
        <v>0</v>
      </c>
      <c r="K246" s="64"/>
      <c r="L246" s="43"/>
      <c r="M246" s="43"/>
      <c r="N246" s="43"/>
      <c r="O246" s="40">
        <f t="shared" si="40"/>
        <v>0</v>
      </c>
      <c r="P246" s="88" t="e">
        <f t="shared" si="45"/>
        <v>#DIV/0!</v>
      </c>
      <c r="Q246" s="43"/>
      <c r="R246" s="47">
        <f t="shared" si="41"/>
        <v>0</v>
      </c>
      <c r="S246" s="88" t="e">
        <f t="shared" si="46"/>
        <v>#DIV/0!</v>
      </c>
      <c r="T246" s="43"/>
      <c r="U246" s="43"/>
      <c r="V246" s="43"/>
      <c r="W246" s="47">
        <f t="shared" si="42"/>
        <v>0</v>
      </c>
      <c r="X246" s="88" t="e">
        <f t="shared" si="39"/>
        <v>#DIV/0!</v>
      </c>
      <c r="Y246" s="43"/>
      <c r="Z246" s="43"/>
      <c r="AA246" s="43"/>
      <c r="AB246" s="43"/>
      <c r="AC246" s="43"/>
      <c r="AD246" s="47">
        <f t="shared" si="43"/>
        <v>0</v>
      </c>
      <c r="AE246" s="88" t="e">
        <f t="shared" si="47"/>
        <v>#DIV/0!</v>
      </c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7">
        <f t="shared" si="44"/>
        <v>0</v>
      </c>
      <c r="AV246" s="88" t="e">
        <f t="shared" si="48"/>
        <v>#DIV/0!</v>
      </c>
      <c r="AW246" s="43"/>
      <c r="AX246" s="43"/>
      <c r="AY246" s="43"/>
      <c r="AZ246" s="43"/>
      <c r="BA246" s="43"/>
      <c r="BB246" s="43"/>
      <c r="BC246" s="43"/>
      <c r="BD246" s="43"/>
      <c r="BE246" s="43"/>
    </row>
    <row r="247" spans="1:57" ht="14.25" customHeight="1">
      <c r="A247" s="37">
        <v>239</v>
      </c>
      <c r="B247" s="39">
        <v>111</v>
      </c>
      <c r="C247" s="39" t="s">
        <v>188</v>
      </c>
      <c r="D247" s="39" t="s">
        <v>107</v>
      </c>
      <c r="E247" s="45" t="s">
        <v>108</v>
      </c>
      <c r="F247" s="41">
        <v>18.5564</v>
      </c>
      <c r="G247" s="46">
        <v>-72.33393333333333</v>
      </c>
      <c r="H247" s="39" t="s">
        <v>275</v>
      </c>
      <c r="I247" s="47">
        <v>0</v>
      </c>
      <c r="J247" s="43">
        <f t="shared" si="49"/>
        <v>0</v>
      </c>
      <c r="K247" s="64"/>
      <c r="L247" s="43"/>
      <c r="M247" s="43"/>
      <c r="N247" s="43"/>
      <c r="O247" s="40">
        <f t="shared" si="40"/>
        <v>0</v>
      </c>
      <c r="P247" s="88" t="e">
        <f t="shared" si="45"/>
        <v>#DIV/0!</v>
      </c>
      <c r="Q247" s="43"/>
      <c r="R247" s="47">
        <f t="shared" si="41"/>
        <v>0</v>
      </c>
      <c r="S247" s="88" t="e">
        <f t="shared" si="46"/>
        <v>#DIV/0!</v>
      </c>
      <c r="T247" s="43"/>
      <c r="U247" s="43"/>
      <c r="V247" s="43"/>
      <c r="W247" s="47">
        <f t="shared" si="42"/>
        <v>0</v>
      </c>
      <c r="X247" s="88" t="e">
        <f t="shared" si="39"/>
        <v>#DIV/0!</v>
      </c>
      <c r="Y247" s="43"/>
      <c r="Z247" s="43"/>
      <c r="AA247" s="43"/>
      <c r="AB247" s="43"/>
      <c r="AC247" s="43"/>
      <c r="AD247" s="47">
        <f t="shared" si="43"/>
        <v>0</v>
      </c>
      <c r="AE247" s="88" t="e">
        <f t="shared" si="47"/>
        <v>#DIV/0!</v>
      </c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7">
        <f t="shared" si="44"/>
        <v>0</v>
      </c>
      <c r="AV247" s="88" t="e">
        <f t="shared" si="48"/>
        <v>#DIV/0!</v>
      </c>
      <c r="AW247" s="43"/>
      <c r="AX247" s="43"/>
      <c r="AY247" s="43"/>
      <c r="AZ247" s="43"/>
      <c r="BA247" s="43"/>
      <c r="BB247" s="43"/>
      <c r="BC247" s="43"/>
      <c r="BD247" s="43"/>
      <c r="BE247" s="43"/>
    </row>
    <row r="248" spans="1:57" ht="12" customHeight="1">
      <c r="A248" s="37">
        <v>240</v>
      </c>
      <c r="B248" s="39">
        <v>111</v>
      </c>
      <c r="C248" s="39" t="s">
        <v>188</v>
      </c>
      <c r="D248" s="39" t="s">
        <v>107</v>
      </c>
      <c r="E248" s="45" t="s">
        <v>108</v>
      </c>
      <c r="F248" s="41">
        <v>18.5564</v>
      </c>
      <c r="G248" s="46">
        <v>-72.33393333333333</v>
      </c>
      <c r="H248" s="39" t="s">
        <v>276</v>
      </c>
      <c r="I248" s="47">
        <v>0</v>
      </c>
      <c r="J248" s="43">
        <f t="shared" si="49"/>
        <v>0</v>
      </c>
      <c r="K248" s="64" t="s">
        <v>359</v>
      </c>
      <c r="L248" s="43"/>
      <c r="M248" s="43"/>
      <c r="N248" s="43"/>
      <c r="O248" s="40">
        <f t="shared" si="40"/>
        <v>0</v>
      </c>
      <c r="P248" s="88" t="e">
        <f t="shared" si="45"/>
        <v>#DIV/0!</v>
      </c>
      <c r="Q248" s="43"/>
      <c r="R248" s="47">
        <f t="shared" si="41"/>
        <v>0</v>
      </c>
      <c r="S248" s="88" t="e">
        <f t="shared" si="46"/>
        <v>#DIV/0!</v>
      </c>
      <c r="T248" s="43"/>
      <c r="U248" s="43"/>
      <c r="V248" s="43"/>
      <c r="W248" s="47">
        <f t="shared" si="42"/>
        <v>0</v>
      </c>
      <c r="X248" s="88" t="e">
        <f t="shared" si="39"/>
        <v>#DIV/0!</v>
      </c>
      <c r="Y248" s="43"/>
      <c r="Z248" s="43"/>
      <c r="AA248" s="43"/>
      <c r="AB248" s="43"/>
      <c r="AC248" s="43"/>
      <c r="AD248" s="47">
        <f t="shared" si="43"/>
        <v>0</v>
      </c>
      <c r="AE248" s="88" t="e">
        <f t="shared" si="47"/>
        <v>#DIV/0!</v>
      </c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7">
        <f t="shared" si="44"/>
        <v>0</v>
      </c>
      <c r="AV248" s="88" t="e">
        <f t="shared" si="48"/>
        <v>#DIV/0!</v>
      </c>
      <c r="AW248" s="43"/>
      <c r="AX248" s="43"/>
      <c r="AY248" s="43"/>
      <c r="AZ248" s="43"/>
      <c r="BA248" s="43"/>
      <c r="BB248" s="43"/>
      <c r="BC248" s="43"/>
      <c r="BD248" s="43"/>
      <c r="BE248" s="43"/>
    </row>
    <row r="249" spans="1:57" ht="12.75">
      <c r="A249" s="37">
        <v>241</v>
      </c>
      <c r="B249" s="39">
        <v>111</v>
      </c>
      <c r="C249" s="39" t="s">
        <v>188</v>
      </c>
      <c r="D249" s="39" t="s">
        <v>107</v>
      </c>
      <c r="E249" s="45" t="s">
        <v>108</v>
      </c>
      <c r="F249" s="41">
        <v>18.5564</v>
      </c>
      <c r="G249" s="46">
        <v>-72.33393333333333</v>
      </c>
      <c r="H249" s="39" t="s">
        <v>277</v>
      </c>
      <c r="I249" s="47">
        <v>0</v>
      </c>
      <c r="J249" s="43">
        <f t="shared" si="49"/>
        <v>0</v>
      </c>
      <c r="K249" s="64" t="s">
        <v>359</v>
      </c>
      <c r="L249" s="43"/>
      <c r="M249" s="43"/>
      <c r="N249" s="43"/>
      <c r="O249" s="40">
        <f t="shared" si="40"/>
        <v>0</v>
      </c>
      <c r="P249" s="88" t="e">
        <f t="shared" si="45"/>
        <v>#DIV/0!</v>
      </c>
      <c r="Q249" s="43"/>
      <c r="R249" s="47">
        <f t="shared" si="41"/>
        <v>0</v>
      </c>
      <c r="S249" s="88" t="e">
        <f t="shared" si="46"/>
        <v>#DIV/0!</v>
      </c>
      <c r="T249" s="43"/>
      <c r="U249" s="43"/>
      <c r="V249" s="43"/>
      <c r="W249" s="47">
        <f t="shared" si="42"/>
        <v>0</v>
      </c>
      <c r="X249" s="88" t="e">
        <f t="shared" si="39"/>
        <v>#DIV/0!</v>
      </c>
      <c r="Y249" s="43"/>
      <c r="Z249" s="43"/>
      <c r="AA249" s="43"/>
      <c r="AB249" s="43"/>
      <c r="AC249" s="43"/>
      <c r="AD249" s="47">
        <f t="shared" si="43"/>
        <v>0</v>
      </c>
      <c r="AE249" s="88" t="e">
        <f t="shared" si="47"/>
        <v>#DIV/0!</v>
      </c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7">
        <f t="shared" si="44"/>
        <v>0</v>
      </c>
      <c r="AV249" s="88" t="e">
        <f t="shared" si="48"/>
        <v>#DIV/0!</v>
      </c>
      <c r="AW249" s="43"/>
      <c r="AX249" s="43"/>
      <c r="AY249" s="43"/>
      <c r="AZ249" s="43"/>
      <c r="BA249" s="43"/>
      <c r="BB249" s="43"/>
      <c r="BC249" s="43"/>
      <c r="BD249" s="43"/>
      <c r="BE249" s="43"/>
    </row>
    <row r="250" spans="1:57" ht="12.75">
      <c r="A250" s="37">
        <v>242</v>
      </c>
      <c r="B250" s="39">
        <v>111</v>
      </c>
      <c r="C250" s="39" t="s">
        <v>188</v>
      </c>
      <c r="D250" s="39" t="s">
        <v>107</v>
      </c>
      <c r="E250" s="45" t="s">
        <v>108</v>
      </c>
      <c r="F250" s="41">
        <v>18.5564</v>
      </c>
      <c r="G250" s="46">
        <v>-72.33393333333333</v>
      </c>
      <c r="H250" s="39" t="s">
        <v>278</v>
      </c>
      <c r="I250" s="47">
        <v>0</v>
      </c>
      <c r="J250" s="43">
        <f t="shared" si="49"/>
        <v>0</v>
      </c>
      <c r="K250" s="64" t="s">
        <v>359</v>
      </c>
      <c r="L250" s="43"/>
      <c r="M250" s="43"/>
      <c r="N250" s="43"/>
      <c r="O250" s="40">
        <f t="shared" si="40"/>
        <v>0</v>
      </c>
      <c r="P250" s="88" t="e">
        <f t="shared" si="45"/>
        <v>#DIV/0!</v>
      </c>
      <c r="Q250" s="43"/>
      <c r="R250" s="47">
        <f t="shared" si="41"/>
        <v>0</v>
      </c>
      <c r="S250" s="88" t="e">
        <f t="shared" si="46"/>
        <v>#DIV/0!</v>
      </c>
      <c r="T250" s="43"/>
      <c r="U250" s="43"/>
      <c r="V250" s="43"/>
      <c r="W250" s="47">
        <f t="shared" si="42"/>
        <v>0</v>
      </c>
      <c r="X250" s="88" t="e">
        <f t="shared" si="39"/>
        <v>#DIV/0!</v>
      </c>
      <c r="Y250" s="43"/>
      <c r="Z250" s="43"/>
      <c r="AA250" s="43"/>
      <c r="AB250" s="43"/>
      <c r="AC250" s="43"/>
      <c r="AD250" s="47">
        <f t="shared" si="43"/>
        <v>0</v>
      </c>
      <c r="AE250" s="88" t="e">
        <f t="shared" si="47"/>
        <v>#DIV/0!</v>
      </c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7">
        <f t="shared" si="44"/>
        <v>0</v>
      </c>
      <c r="AV250" s="88" t="e">
        <f t="shared" si="48"/>
        <v>#DIV/0!</v>
      </c>
      <c r="AW250" s="43"/>
      <c r="AX250" s="43"/>
      <c r="AY250" s="43"/>
      <c r="AZ250" s="43"/>
      <c r="BA250" s="43"/>
      <c r="BB250" s="43"/>
      <c r="BC250" s="43"/>
      <c r="BD250" s="43"/>
      <c r="BE250" s="43"/>
    </row>
    <row r="251" spans="1:57" ht="12.75">
      <c r="A251" s="37">
        <v>243</v>
      </c>
      <c r="B251" s="39">
        <v>111</v>
      </c>
      <c r="C251" s="39" t="s">
        <v>188</v>
      </c>
      <c r="D251" s="39" t="s">
        <v>107</v>
      </c>
      <c r="E251" s="45" t="s">
        <v>108</v>
      </c>
      <c r="F251" s="41">
        <v>18.5564</v>
      </c>
      <c r="G251" s="46">
        <v>-72.33393333333333</v>
      </c>
      <c r="H251" s="39" t="s">
        <v>279</v>
      </c>
      <c r="I251" s="47">
        <v>0</v>
      </c>
      <c r="J251" s="43">
        <f t="shared" si="49"/>
        <v>0</v>
      </c>
      <c r="K251" s="64" t="s">
        <v>359</v>
      </c>
      <c r="L251" s="43"/>
      <c r="M251" s="43"/>
      <c r="N251" s="43"/>
      <c r="O251" s="40">
        <f t="shared" si="40"/>
        <v>0</v>
      </c>
      <c r="P251" s="88" t="e">
        <f t="shared" si="45"/>
        <v>#DIV/0!</v>
      </c>
      <c r="Q251" s="43"/>
      <c r="R251" s="47">
        <f t="shared" si="41"/>
        <v>0</v>
      </c>
      <c r="S251" s="88" t="e">
        <f t="shared" si="46"/>
        <v>#DIV/0!</v>
      </c>
      <c r="T251" s="43"/>
      <c r="U251" s="43"/>
      <c r="V251" s="43"/>
      <c r="W251" s="47">
        <f t="shared" si="42"/>
        <v>0</v>
      </c>
      <c r="X251" s="88" t="e">
        <f t="shared" si="39"/>
        <v>#DIV/0!</v>
      </c>
      <c r="Y251" s="43"/>
      <c r="Z251" s="43"/>
      <c r="AA251" s="43"/>
      <c r="AB251" s="43"/>
      <c r="AC251" s="43"/>
      <c r="AD251" s="47">
        <f t="shared" si="43"/>
        <v>0</v>
      </c>
      <c r="AE251" s="88" t="e">
        <f t="shared" si="47"/>
        <v>#DIV/0!</v>
      </c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7">
        <f t="shared" si="44"/>
        <v>0</v>
      </c>
      <c r="AV251" s="88" t="e">
        <f t="shared" si="48"/>
        <v>#DIV/0!</v>
      </c>
      <c r="AW251" s="43"/>
      <c r="AX251" s="43"/>
      <c r="AY251" s="43"/>
      <c r="AZ251" s="43"/>
      <c r="BA251" s="43"/>
      <c r="BB251" s="43"/>
      <c r="BC251" s="43"/>
      <c r="BD251" s="43"/>
      <c r="BE251" s="43"/>
    </row>
    <row r="252" spans="1:57" ht="12.75">
      <c r="A252" s="37">
        <v>244</v>
      </c>
      <c r="B252" s="39">
        <v>111</v>
      </c>
      <c r="C252" s="39" t="s">
        <v>188</v>
      </c>
      <c r="D252" s="39" t="s">
        <v>107</v>
      </c>
      <c r="E252" s="45" t="s">
        <v>108</v>
      </c>
      <c r="F252" s="41">
        <v>18.5564</v>
      </c>
      <c r="G252" s="46">
        <v>-72.33393333333333</v>
      </c>
      <c r="H252" s="39" t="s">
        <v>280</v>
      </c>
      <c r="I252" s="47">
        <v>0</v>
      </c>
      <c r="J252" s="43">
        <f t="shared" si="49"/>
        <v>0</v>
      </c>
      <c r="K252" s="64" t="s">
        <v>359</v>
      </c>
      <c r="L252" s="43"/>
      <c r="M252" s="43"/>
      <c r="N252" s="43"/>
      <c r="O252" s="40">
        <f t="shared" si="40"/>
        <v>0</v>
      </c>
      <c r="P252" s="88" t="e">
        <f t="shared" si="45"/>
        <v>#DIV/0!</v>
      </c>
      <c r="Q252" s="43"/>
      <c r="R252" s="47">
        <f t="shared" si="41"/>
        <v>0</v>
      </c>
      <c r="S252" s="88" t="e">
        <f t="shared" si="46"/>
        <v>#DIV/0!</v>
      </c>
      <c r="T252" s="43"/>
      <c r="U252" s="43"/>
      <c r="V252" s="43"/>
      <c r="W252" s="47">
        <f t="shared" si="42"/>
        <v>0</v>
      </c>
      <c r="X252" s="88" t="e">
        <f t="shared" si="39"/>
        <v>#DIV/0!</v>
      </c>
      <c r="Y252" s="43"/>
      <c r="Z252" s="43"/>
      <c r="AA252" s="43"/>
      <c r="AB252" s="43"/>
      <c r="AC252" s="43"/>
      <c r="AD252" s="47">
        <f t="shared" si="43"/>
        <v>0</v>
      </c>
      <c r="AE252" s="88" t="e">
        <f t="shared" si="47"/>
        <v>#DIV/0!</v>
      </c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7">
        <f t="shared" si="44"/>
        <v>0</v>
      </c>
      <c r="AV252" s="88" t="e">
        <f t="shared" si="48"/>
        <v>#DIV/0!</v>
      </c>
      <c r="AW252" s="43"/>
      <c r="AX252" s="43"/>
      <c r="AY252" s="43"/>
      <c r="AZ252" s="43"/>
      <c r="BA252" s="43"/>
      <c r="BB252" s="43"/>
      <c r="BC252" s="43"/>
      <c r="BD252" s="43"/>
      <c r="BE252" s="43"/>
    </row>
    <row r="253" spans="1:57" ht="12.75">
      <c r="A253" s="37">
        <v>245</v>
      </c>
      <c r="B253" s="39">
        <v>111</v>
      </c>
      <c r="C253" s="39" t="s">
        <v>188</v>
      </c>
      <c r="D253" s="39" t="s">
        <v>107</v>
      </c>
      <c r="E253" s="45" t="s">
        <v>108</v>
      </c>
      <c r="F253" s="41">
        <v>18.5564</v>
      </c>
      <c r="G253" s="46">
        <v>-72.33393333333333</v>
      </c>
      <c r="H253" s="39" t="s">
        <v>281</v>
      </c>
      <c r="I253" s="47">
        <v>0</v>
      </c>
      <c r="J253" s="43">
        <f t="shared" si="49"/>
        <v>0</v>
      </c>
      <c r="K253" s="64"/>
      <c r="L253" s="43"/>
      <c r="M253" s="43"/>
      <c r="N253" s="43"/>
      <c r="O253" s="40">
        <f t="shared" si="40"/>
        <v>0</v>
      </c>
      <c r="P253" s="88" t="e">
        <f t="shared" si="45"/>
        <v>#DIV/0!</v>
      </c>
      <c r="Q253" s="43"/>
      <c r="R253" s="47">
        <f t="shared" si="41"/>
        <v>0</v>
      </c>
      <c r="S253" s="88" t="e">
        <f t="shared" si="46"/>
        <v>#DIV/0!</v>
      </c>
      <c r="T253" s="43"/>
      <c r="U253" s="43"/>
      <c r="V253" s="43"/>
      <c r="W253" s="47">
        <f t="shared" si="42"/>
        <v>0</v>
      </c>
      <c r="X253" s="88" t="e">
        <f t="shared" si="39"/>
        <v>#DIV/0!</v>
      </c>
      <c r="Y253" s="43"/>
      <c r="Z253" s="43"/>
      <c r="AA253" s="43"/>
      <c r="AB253" s="43"/>
      <c r="AC253" s="43"/>
      <c r="AD253" s="47">
        <f t="shared" si="43"/>
        <v>0</v>
      </c>
      <c r="AE253" s="88" t="e">
        <f t="shared" si="47"/>
        <v>#DIV/0!</v>
      </c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7">
        <f t="shared" si="44"/>
        <v>0</v>
      </c>
      <c r="AV253" s="88" t="e">
        <f t="shared" si="48"/>
        <v>#DIV/0!</v>
      </c>
      <c r="AW253" s="43"/>
      <c r="AX253" s="43"/>
      <c r="AY253" s="43"/>
      <c r="AZ253" s="43"/>
      <c r="BA253" s="43"/>
      <c r="BB253" s="43"/>
      <c r="BC253" s="43"/>
      <c r="BD253" s="43"/>
      <c r="BE253" s="43"/>
    </row>
    <row r="254" spans="1:57" ht="12" customHeight="1">
      <c r="A254" s="37">
        <v>246</v>
      </c>
      <c r="B254" s="39">
        <v>111</v>
      </c>
      <c r="C254" s="39" t="s">
        <v>188</v>
      </c>
      <c r="D254" s="39" t="s">
        <v>107</v>
      </c>
      <c r="E254" s="45" t="s">
        <v>108</v>
      </c>
      <c r="F254" s="41">
        <v>18.5564</v>
      </c>
      <c r="G254" s="46">
        <v>-72.33393333333333</v>
      </c>
      <c r="H254" s="39" t="s">
        <v>282</v>
      </c>
      <c r="I254" s="47">
        <v>0</v>
      </c>
      <c r="J254" s="43">
        <f t="shared" si="49"/>
        <v>0</v>
      </c>
      <c r="K254" s="64"/>
      <c r="L254" s="43"/>
      <c r="M254" s="43"/>
      <c r="N254" s="43"/>
      <c r="O254" s="40">
        <f t="shared" si="40"/>
        <v>0</v>
      </c>
      <c r="P254" s="88" t="e">
        <f t="shared" si="45"/>
        <v>#DIV/0!</v>
      </c>
      <c r="Q254" s="43"/>
      <c r="R254" s="47">
        <f t="shared" si="41"/>
        <v>0</v>
      </c>
      <c r="S254" s="88" t="e">
        <f t="shared" si="46"/>
        <v>#DIV/0!</v>
      </c>
      <c r="T254" s="43"/>
      <c r="U254" s="43"/>
      <c r="V254" s="43"/>
      <c r="W254" s="47">
        <f t="shared" si="42"/>
        <v>0</v>
      </c>
      <c r="X254" s="88" t="e">
        <f t="shared" si="39"/>
        <v>#DIV/0!</v>
      </c>
      <c r="Y254" s="43"/>
      <c r="Z254" s="43"/>
      <c r="AA254" s="43"/>
      <c r="AB254" s="43"/>
      <c r="AC254" s="43"/>
      <c r="AD254" s="47">
        <f t="shared" si="43"/>
        <v>0</v>
      </c>
      <c r="AE254" s="88" t="e">
        <f t="shared" si="47"/>
        <v>#DIV/0!</v>
      </c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7">
        <f t="shared" si="44"/>
        <v>0</v>
      </c>
      <c r="AV254" s="88" t="e">
        <f t="shared" si="48"/>
        <v>#DIV/0!</v>
      </c>
      <c r="AW254" s="43"/>
      <c r="AX254" s="43"/>
      <c r="AY254" s="43"/>
      <c r="AZ254" s="43"/>
      <c r="BA254" s="43"/>
      <c r="BB254" s="43"/>
      <c r="BC254" s="43"/>
      <c r="BD254" s="43"/>
      <c r="BE254" s="43"/>
    </row>
    <row r="255" spans="1:57" ht="12" customHeight="1">
      <c r="A255" s="37">
        <v>247</v>
      </c>
      <c r="B255" s="39">
        <v>111</v>
      </c>
      <c r="C255" s="39" t="s">
        <v>188</v>
      </c>
      <c r="D255" s="39" t="s">
        <v>107</v>
      </c>
      <c r="E255" s="45" t="s">
        <v>108</v>
      </c>
      <c r="F255" s="41">
        <v>18.5564</v>
      </c>
      <c r="G255" s="46">
        <v>-72.33393333333333</v>
      </c>
      <c r="H255" s="39" t="s">
        <v>283</v>
      </c>
      <c r="I255" s="47">
        <v>0</v>
      </c>
      <c r="J255" s="43">
        <f t="shared" si="49"/>
        <v>0</v>
      </c>
      <c r="K255" s="64"/>
      <c r="L255" s="43"/>
      <c r="M255" s="43"/>
      <c r="N255" s="43"/>
      <c r="O255" s="40">
        <f t="shared" si="40"/>
        <v>0</v>
      </c>
      <c r="P255" s="88" t="e">
        <f t="shared" si="45"/>
        <v>#DIV/0!</v>
      </c>
      <c r="Q255" s="43"/>
      <c r="R255" s="47">
        <f t="shared" si="41"/>
        <v>0</v>
      </c>
      <c r="S255" s="88" t="e">
        <f t="shared" si="46"/>
        <v>#DIV/0!</v>
      </c>
      <c r="T255" s="43"/>
      <c r="U255" s="43"/>
      <c r="V255" s="43"/>
      <c r="W255" s="47">
        <f t="shared" si="42"/>
        <v>0</v>
      </c>
      <c r="X255" s="88" t="e">
        <f t="shared" si="39"/>
        <v>#DIV/0!</v>
      </c>
      <c r="Y255" s="43"/>
      <c r="Z255" s="43"/>
      <c r="AA255" s="43"/>
      <c r="AB255" s="43"/>
      <c r="AC255" s="43"/>
      <c r="AD255" s="47">
        <f t="shared" si="43"/>
        <v>0</v>
      </c>
      <c r="AE255" s="88" t="e">
        <f t="shared" si="47"/>
        <v>#DIV/0!</v>
      </c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7">
        <f t="shared" si="44"/>
        <v>0</v>
      </c>
      <c r="AV255" s="88" t="e">
        <f t="shared" si="48"/>
        <v>#DIV/0!</v>
      </c>
      <c r="AW255" s="43"/>
      <c r="AX255" s="43"/>
      <c r="AY255" s="43"/>
      <c r="AZ255" s="43"/>
      <c r="BA255" s="43"/>
      <c r="BB255" s="43"/>
      <c r="BC255" s="43"/>
      <c r="BD255" s="43"/>
      <c r="BE255" s="43"/>
    </row>
    <row r="256" spans="1:57" ht="12.75">
      <c r="A256" s="37">
        <v>248</v>
      </c>
      <c r="B256" s="39">
        <v>111</v>
      </c>
      <c r="C256" s="39" t="s">
        <v>188</v>
      </c>
      <c r="D256" s="39" t="s">
        <v>107</v>
      </c>
      <c r="E256" s="45" t="s">
        <v>108</v>
      </c>
      <c r="F256" s="41">
        <v>18.5564</v>
      </c>
      <c r="G256" s="46">
        <v>-72.33393333333333</v>
      </c>
      <c r="H256" s="39" t="s">
        <v>284</v>
      </c>
      <c r="I256" s="47">
        <v>0</v>
      </c>
      <c r="J256" s="43">
        <f aca="true" t="shared" si="50" ref="J256:J281">I256/6</f>
        <v>0</v>
      </c>
      <c r="K256" s="64" t="s">
        <v>361</v>
      </c>
      <c r="L256" s="43"/>
      <c r="M256" s="43"/>
      <c r="N256" s="43"/>
      <c r="O256" s="40">
        <f t="shared" si="40"/>
        <v>0</v>
      </c>
      <c r="P256" s="88" t="e">
        <f t="shared" si="45"/>
        <v>#DIV/0!</v>
      </c>
      <c r="Q256" s="43"/>
      <c r="R256" s="47">
        <f t="shared" si="41"/>
        <v>0</v>
      </c>
      <c r="S256" s="88" t="e">
        <f t="shared" si="46"/>
        <v>#DIV/0!</v>
      </c>
      <c r="T256" s="43"/>
      <c r="U256" s="43"/>
      <c r="V256" s="43"/>
      <c r="W256" s="47">
        <f t="shared" si="42"/>
        <v>0</v>
      </c>
      <c r="X256" s="88" t="e">
        <f t="shared" si="39"/>
        <v>#DIV/0!</v>
      </c>
      <c r="Y256" s="43"/>
      <c r="Z256" s="43"/>
      <c r="AA256" s="43"/>
      <c r="AB256" s="43"/>
      <c r="AC256" s="43"/>
      <c r="AD256" s="47">
        <f t="shared" si="43"/>
        <v>0</v>
      </c>
      <c r="AE256" s="88" t="e">
        <f t="shared" si="47"/>
        <v>#DIV/0!</v>
      </c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7">
        <f t="shared" si="44"/>
        <v>0</v>
      </c>
      <c r="AV256" s="88" t="e">
        <f t="shared" si="48"/>
        <v>#DIV/0!</v>
      </c>
      <c r="AW256" s="43"/>
      <c r="AX256" s="43"/>
      <c r="AY256" s="43"/>
      <c r="AZ256" s="43"/>
      <c r="BA256" s="43"/>
      <c r="BB256" s="43"/>
      <c r="BC256" s="43"/>
      <c r="BD256" s="43"/>
      <c r="BE256" s="43"/>
    </row>
    <row r="257" spans="1:57" ht="22.5">
      <c r="A257" s="37">
        <v>249</v>
      </c>
      <c r="B257" s="39">
        <v>111</v>
      </c>
      <c r="C257" s="39" t="s">
        <v>188</v>
      </c>
      <c r="D257" s="39" t="s">
        <v>107</v>
      </c>
      <c r="E257" s="45" t="s">
        <v>108</v>
      </c>
      <c r="F257" s="41">
        <v>18.5564</v>
      </c>
      <c r="G257" s="46">
        <v>-72.33393333333333</v>
      </c>
      <c r="H257" s="39" t="s">
        <v>285</v>
      </c>
      <c r="I257" s="47">
        <v>0</v>
      </c>
      <c r="J257" s="43">
        <f t="shared" si="50"/>
        <v>0</v>
      </c>
      <c r="K257" s="64"/>
      <c r="L257" s="43"/>
      <c r="M257" s="43"/>
      <c r="N257" s="43"/>
      <c r="O257" s="40">
        <f t="shared" si="40"/>
        <v>0</v>
      </c>
      <c r="P257" s="88" t="e">
        <f t="shared" si="45"/>
        <v>#DIV/0!</v>
      </c>
      <c r="Q257" s="43"/>
      <c r="R257" s="47">
        <f t="shared" si="41"/>
        <v>0</v>
      </c>
      <c r="S257" s="88" t="e">
        <f t="shared" si="46"/>
        <v>#DIV/0!</v>
      </c>
      <c r="T257" s="43"/>
      <c r="U257" s="43"/>
      <c r="V257" s="43"/>
      <c r="W257" s="47">
        <f t="shared" si="42"/>
        <v>0</v>
      </c>
      <c r="X257" s="88" t="e">
        <f t="shared" si="39"/>
        <v>#DIV/0!</v>
      </c>
      <c r="Y257" s="43"/>
      <c r="Z257" s="43"/>
      <c r="AA257" s="43"/>
      <c r="AB257" s="43"/>
      <c r="AC257" s="43"/>
      <c r="AD257" s="47">
        <f t="shared" si="43"/>
        <v>0</v>
      </c>
      <c r="AE257" s="88" t="e">
        <f t="shared" si="47"/>
        <v>#DIV/0!</v>
      </c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7">
        <f t="shared" si="44"/>
        <v>0</v>
      </c>
      <c r="AV257" s="88" t="e">
        <f t="shared" si="48"/>
        <v>#DIV/0!</v>
      </c>
      <c r="AW257" s="43"/>
      <c r="AX257" s="43"/>
      <c r="AY257" s="43"/>
      <c r="AZ257" s="43"/>
      <c r="BA257" s="43"/>
      <c r="BB257" s="43"/>
      <c r="BC257" s="43"/>
      <c r="BD257" s="43"/>
      <c r="BE257" s="43"/>
    </row>
    <row r="258" spans="1:57" ht="12" customHeight="1">
      <c r="A258" s="37">
        <v>250</v>
      </c>
      <c r="B258" s="39">
        <v>111</v>
      </c>
      <c r="C258" s="39" t="s">
        <v>188</v>
      </c>
      <c r="D258" s="39" t="s">
        <v>107</v>
      </c>
      <c r="E258" s="45" t="s">
        <v>108</v>
      </c>
      <c r="F258" s="41">
        <v>18.5564</v>
      </c>
      <c r="G258" s="46">
        <v>-72.33393333333333</v>
      </c>
      <c r="H258" s="39" t="s">
        <v>286</v>
      </c>
      <c r="I258" s="47">
        <v>0</v>
      </c>
      <c r="J258" s="43">
        <f t="shared" si="50"/>
        <v>0</v>
      </c>
      <c r="K258" s="64"/>
      <c r="L258" s="43"/>
      <c r="M258" s="43"/>
      <c r="N258" s="43"/>
      <c r="O258" s="40">
        <f t="shared" si="40"/>
        <v>0</v>
      </c>
      <c r="P258" s="88" t="e">
        <f t="shared" si="45"/>
        <v>#DIV/0!</v>
      </c>
      <c r="Q258" s="43"/>
      <c r="R258" s="47">
        <f t="shared" si="41"/>
        <v>0</v>
      </c>
      <c r="S258" s="88" t="e">
        <f t="shared" si="46"/>
        <v>#DIV/0!</v>
      </c>
      <c r="T258" s="43"/>
      <c r="U258" s="43"/>
      <c r="V258" s="43"/>
      <c r="W258" s="47">
        <f t="shared" si="42"/>
        <v>0</v>
      </c>
      <c r="X258" s="88" t="e">
        <f t="shared" si="39"/>
        <v>#DIV/0!</v>
      </c>
      <c r="Y258" s="43"/>
      <c r="Z258" s="43"/>
      <c r="AA258" s="43"/>
      <c r="AB258" s="43"/>
      <c r="AC258" s="43"/>
      <c r="AD258" s="47">
        <f t="shared" si="43"/>
        <v>0</v>
      </c>
      <c r="AE258" s="88" t="e">
        <f t="shared" si="47"/>
        <v>#DIV/0!</v>
      </c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7">
        <f t="shared" si="44"/>
        <v>0</v>
      </c>
      <c r="AV258" s="88" t="e">
        <f t="shared" si="48"/>
        <v>#DIV/0!</v>
      </c>
      <c r="AW258" s="43"/>
      <c r="AX258" s="43"/>
      <c r="AY258" s="43"/>
      <c r="AZ258" s="43"/>
      <c r="BA258" s="43"/>
      <c r="BB258" s="43"/>
      <c r="BC258" s="43"/>
      <c r="BD258" s="43"/>
      <c r="BE258" s="43"/>
    </row>
    <row r="259" spans="1:57" ht="12" customHeight="1">
      <c r="A259" s="37">
        <v>251</v>
      </c>
      <c r="B259" s="39">
        <v>111</v>
      </c>
      <c r="C259" s="39" t="s">
        <v>188</v>
      </c>
      <c r="D259" s="39" t="s">
        <v>107</v>
      </c>
      <c r="E259" s="45" t="s">
        <v>108</v>
      </c>
      <c r="F259" s="41">
        <v>18.5564</v>
      </c>
      <c r="G259" s="46">
        <v>-72.33393333333333</v>
      </c>
      <c r="H259" s="39" t="s">
        <v>287</v>
      </c>
      <c r="I259" s="47">
        <v>0</v>
      </c>
      <c r="J259" s="43">
        <f t="shared" si="50"/>
        <v>0</v>
      </c>
      <c r="K259" s="64"/>
      <c r="L259" s="43"/>
      <c r="M259" s="43"/>
      <c r="N259" s="43"/>
      <c r="O259" s="40">
        <f t="shared" si="40"/>
        <v>0</v>
      </c>
      <c r="P259" s="88" t="e">
        <f t="shared" si="45"/>
        <v>#DIV/0!</v>
      </c>
      <c r="Q259" s="43"/>
      <c r="R259" s="47">
        <f t="shared" si="41"/>
        <v>0</v>
      </c>
      <c r="S259" s="88" t="e">
        <f t="shared" si="46"/>
        <v>#DIV/0!</v>
      </c>
      <c r="T259" s="43"/>
      <c r="U259" s="43"/>
      <c r="V259" s="43"/>
      <c r="W259" s="47">
        <f t="shared" si="42"/>
        <v>0</v>
      </c>
      <c r="X259" s="88" t="e">
        <f t="shared" si="39"/>
        <v>#DIV/0!</v>
      </c>
      <c r="Y259" s="43"/>
      <c r="Z259" s="43"/>
      <c r="AA259" s="43"/>
      <c r="AB259" s="43"/>
      <c r="AC259" s="43"/>
      <c r="AD259" s="47">
        <f t="shared" si="43"/>
        <v>0</v>
      </c>
      <c r="AE259" s="88" t="e">
        <f t="shared" si="47"/>
        <v>#DIV/0!</v>
      </c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7">
        <f t="shared" si="44"/>
        <v>0</v>
      </c>
      <c r="AV259" s="88" t="e">
        <f t="shared" si="48"/>
        <v>#DIV/0!</v>
      </c>
      <c r="AW259" s="43"/>
      <c r="AX259" s="43"/>
      <c r="AY259" s="43"/>
      <c r="AZ259" s="43"/>
      <c r="BA259" s="43"/>
      <c r="BB259" s="43"/>
      <c r="BC259" s="43"/>
      <c r="BD259" s="43"/>
      <c r="BE259" s="43"/>
    </row>
    <row r="260" spans="1:57" ht="12" customHeight="1">
      <c r="A260" s="37">
        <v>252</v>
      </c>
      <c r="B260" s="39">
        <v>111</v>
      </c>
      <c r="C260" s="39" t="s">
        <v>188</v>
      </c>
      <c r="D260" s="39" t="s">
        <v>107</v>
      </c>
      <c r="E260" s="45" t="s">
        <v>108</v>
      </c>
      <c r="F260" s="41">
        <v>18.5564</v>
      </c>
      <c r="G260" s="46">
        <v>-72.33393333333333</v>
      </c>
      <c r="H260" s="39" t="s">
        <v>288</v>
      </c>
      <c r="I260" s="47">
        <v>0</v>
      </c>
      <c r="J260" s="43">
        <f t="shared" si="50"/>
        <v>0</v>
      </c>
      <c r="K260" s="64"/>
      <c r="L260" s="43"/>
      <c r="M260" s="43"/>
      <c r="N260" s="43"/>
      <c r="O260" s="40">
        <f t="shared" si="40"/>
        <v>0</v>
      </c>
      <c r="P260" s="88" t="e">
        <f t="shared" si="45"/>
        <v>#DIV/0!</v>
      </c>
      <c r="Q260" s="43"/>
      <c r="R260" s="47">
        <f t="shared" si="41"/>
        <v>0</v>
      </c>
      <c r="S260" s="88" t="e">
        <f t="shared" si="46"/>
        <v>#DIV/0!</v>
      </c>
      <c r="T260" s="43"/>
      <c r="U260" s="43"/>
      <c r="V260" s="43"/>
      <c r="W260" s="47">
        <f t="shared" si="42"/>
        <v>0</v>
      </c>
      <c r="X260" s="88" t="e">
        <f t="shared" si="39"/>
        <v>#DIV/0!</v>
      </c>
      <c r="Y260" s="43"/>
      <c r="Z260" s="43"/>
      <c r="AA260" s="43"/>
      <c r="AB260" s="43"/>
      <c r="AC260" s="43"/>
      <c r="AD260" s="47">
        <f t="shared" si="43"/>
        <v>0</v>
      </c>
      <c r="AE260" s="88" t="e">
        <f t="shared" si="47"/>
        <v>#DIV/0!</v>
      </c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7">
        <f t="shared" si="44"/>
        <v>0</v>
      </c>
      <c r="AV260" s="88" t="e">
        <f t="shared" si="48"/>
        <v>#DIV/0!</v>
      </c>
      <c r="AW260" s="43"/>
      <c r="AX260" s="43"/>
      <c r="AY260" s="43"/>
      <c r="AZ260" s="43"/>
      <c r="BA260" s="43"/>
      <c r="BB260" s="43"/>
      <c r="BC260" s="43"/>
      <c r="BD260" s="43"/>
      <c r="BE260" s="43"/>
    </row>
    <row r="261" spans="1:57" ht="12" customHeight="1">
      <c r="A261" s="37">
        <v>253</v>
      </c>
      <c r="B261" s="39">
        <v>111</v>
      </c>
      <c r="C261" s="39" t="s">
        <v>188</v>
      </c>
      <c r="D261" s="39" t="s">
        <v>107</v>
      </c>
      <c r="E261" s="45" t="s">
        <v>108</v>
      </c>
      <c r="F261" s="41">
        <v>18.5564</v>
      </c>
      <c r="G261" s="46">
        <v>-72.33393333333333</v>
      </c>
      <c r="H261" s="39" t="s">
        <v>289</v>
      </c>
      <c r="I261" s="47">
        <v>0</v>
      </c>
      <c r="J261" s="43">
        <f t="shared" si="50"/>
        <v>0</v>
      </c>
      <c r="K261" s="64"/>
      <c r="L261" s="43"/>
      <c r="M261" s="43"/>
      <c r="N261" s="43"/>
      <c r="O261" s="40">
        <f t="shared" si="40"/>
        <v>0</v>
      </c>
      <c r="P261" s="88" t="e">
        <f t="shared" si="45"/>
        <v>#DIV/0!</v>
      </c>
      <c r="Q261" s="43"/>
      <c r="R261" s="47">
        <f t="shared" si="41"/>
        <v>0</v>
      </c>
      <c r="S261" s="88" t="e">
        <f t="shared" si="46"/>
        <v>#DIV/0!</v>
      </c>
      <c r="T261" s="43"/>
      <c r="U261" s="43"/>
      <c r="V261" s="43"/>
      <c r="W261" s="47">
        <f t="shared" si="42"/>
        <v>0</v>
      </c>
      <c r="X261" s="88" t="e">
        <f t="shared" si="39"/>
        <v>#DIV/0!</v>
      </c>
      <c r="Y261" s="43"/>
      <c r="Z261" s="43"/>
      <c r="AA261" s="43"/>
      <c r="AB261" s="43"/>
      <c r="AC261" s="43"/>
      <c r="AD261" s="47">
        <f t="shared" si="43"/>
        <v>0</v>
      </c>
      <c r="AE261" s="88" t="e">
        <f t="shared" si="47"/>
        <v>#DIV/0!</v>
      </c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7">
        <f t="shared" si="44"/>
        <v>0</v>
      </c>
      <c r="AV261" s="88" t="e">
        <f t="shared" si="48"/>
        <v>#DIV/0!</v>
      </c>
      <c r="AW261" s="43"/>
      <c r="AX261" s="43"/>
      <c r="AY261" s="43"/>
      <c r="AZ261" s="43"/>
      <c r="BA261" s="43"/>
      <c r="BB261" s="43"/>
      <c r="BC261" s="43"/>
      <c r="BD261" s="43"/>
      <c r="BE261" s="43"/>
    </row>
    <row r="262" spans="1:57" ht="12" customHeight="1">
      <c r="A262" s="37">
        <v>254</v>
      </c>
      <c r="B262" s="39">
        <v>111</v>
      </c>
      <c r="C262" s="39" t="s">
        <v>188</v>
      </c>
      <c r="D262" s="39" t="s">
        <v>107</v>
      </c>
      <c r="E262" s="45" t="s">
        <v>108</v>
      </c>
      <c r="F262" s="41">
        <v>18.5564</v>
      </c>
      <c r="G262" s="46">
        <v>-72.33393333333333</v>
      </c>
      <c r="H262" s="39" t="s">
        <v>290</v>
      </c>
      <c r="I262" s="47">
        <v>0</v>
      </c>
      <c r="J262" s="43">
        <f t="shared" si="50"/>
        <v>0</v>
      </c>
      <c r="K262" s="64"/>
      <c r="L262" s="43"/>
      <c r="M262" s="43"/>
      <c r="N262" s="43"/>
      <c r="O262" s="40">
        <f t="shared" si="40"/>
        <v>0</v>
      </c>
      <c r="P262" s="88" t="e">
        <f t="shared" si="45"/>
        <v>#DIV/0!</v>
      </c>
      <c r="Q262" s="43"/>
      <c r="R262" s="47">
        <f t="shared" si="41"/>
        <v>0</v>
      </c>
      <c r="S262" s="88" t="e">
        <f t="shared" si="46"/>
        <v>#DIV/0!</v>
      </c>
      <c r="T262" s="43"/>
      <c r="U262" s="43"/>
      <c r="V262" s="43"/>
      <c r="W262" s="47">
        <f t="shared" si="42"/>
        <v>0</v>
      </c>
      <c r="X262" s="88" t="e">
        <f t="shared" si="39"/>
        <v>#DIV/0!</v>
      </c>
      <c r="Y262" s="43"/>
      <c r="Z262" s="43"/>
      <c r="AA262" s="43"/>
      <c r="AB262" s="43"/>
      <c r="AC262" s="43"/>
      <c r="AD262" s="47">
        <f t="shared" si="43"/>
        <v>0</v>
      </c>
      <c r="AE262" s="88" t="e">
        <f t="shared" si="47"/>
        <v>#DIV/0!</v>
      </c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7">
        <f t="shared" si="44"/>
        <v>0</v>
      </c>
      <c r="AV262" s="88" t="e">
        <f t="shared" si="48"/>
        <v>#DIV/0!</v>
      </c>
      <c r="AW262" s="43"/>
      <c r="AX262" s="43"/>
      <c r="AY262" s="43"/>
      <c r="AZ262" s="43"/>
      <c r="BA262" s="43"/>
      <c r="BB262" s="43"/>
      <c r="BC262" s="43"/>
      <c r="BD262" s="43"/>
      <c r="BE262" s="43"/>
    </row>
    <row r="263" spans="1:57" ht="12" customHeight="1">
      <c r="A263" s="37">
        <v>255</v>
      </c>
      <c r="B263" s="39">
        <v>111</v>
      </c>
      <c r="C263" s="39" t="s">
        <v>188</v>
      </c>
      <c r="D263" s="39" t="s">
        <v>107</v>
      </c>
      <c r="E263" s="45" t="s">
        <v>108</v>
      </c>
      <c r="F263" s="41">
        <v>18.5564</v>
      </c>
      <c r="G263" s="46">
        <v>-72.33393333333333</v>
      </c>
      <c r="H263" s="39" t="s">
        <v>291</v>
      </c>
      <c r="I263" s="47">
        <v>0</v>
      </c>
      <c r="J263" s="43">
        <f t="shared" si="50"/>
        <v>0</v>
      </c>
      <c r="K263" s="64"/>
      <c r="L263" s="43"/>
      <c r="M263" s="43"/>
      <c r="N263" s="43"/>
      <c r="O263" s="40">
        <f t="shared" si="40"/>
        <v>0</v>
      </c>
      <c r="P263" s="88" t="e">
        <f t="shared" si="45"/>
        <v>#DIV/0!</v>
      </c>
      <c r="Q263" s="43"/>
      <c r="R263" s="47">
        <f t="shared" si="41"/>
        <v>0</v>
      </c>
      <c r="S263" s="88" t="e">
        <f t="shared" si="46"/>
        <v>#DIV/0!</v>
      </c>
      <c r="T263" s="43"/>
      <c r="U263" s="43"/>
      <c r="V263" s="43"/>
      <c r="W263" s="47">
        <f t="shared" si="42"/>
        <v>0</v>
      </c>
      <c r="X263" s="88" t="e">
        <f t="shared" si="39"/>
        <v>#DIV/0!</v>
      </c>
      <c r="Y263" s="43"/>
      <c r="Z263" s="43"/>
      <c r="AA263" s="43"/>
      <c r="AB263" s="43"/>
      <c r="AC263" s="43"/>
      <c r="AD263" s="47">
        <f t="shared" si="43"/>
        <v>0</v>
      </c>
      <c r="AE263" s="88" t="e">
        <f t="shared" si="47"/>
        <v>#DIV/0!</v>
      </c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7">
        <f t="shared" si="44"/>
        <v>0</v>
      </c>
      <c r="AV263" s="88" t="e">
        <f t="shared" si="48"/>
        <v>#DIV/0!</v>
      </c>
      <c r="AW263" s="43"/>
      <c r="AX263" s="43"/>
      <c r="AY263" s="43"/>
      <c r="AZ263" s="43"/>
      <c r="BA263" s="43"/>
      <c r="BB263" s="43"/>
      <c r="BC263" s="43"/>
      <c r="BD263" s="43"/>
      <c r="BE263" s="43"/>
    </row>
    <row r="264" spans="1:57" ht="12.75">
      <c r="A264" s="37">
        <v>257</v>
      </c>
      <c r="B264" s="39">
        <v>111</v>
      </c>
      <c r="C264" s="39" t="s">
        <v>188</v>
      </c>
      <c r="D264" s="39" t="s">
        <v>107</v>
      </c>
      <c r="E264" s="45" t="s">
        <v>108</v>
      </c>
      <c r="F264" s="41"/>
      <c r="G264" s="46"/>
      <c r="H264" s="39" t="s">
        <v>292</v>
      </c>
      <c r="I264" s="47">
        <v>1500</v>
      </c>
      <c r="J264" s="43">
        <f t="shared" si="50"/>
        <v>250</v>
      </c>
      <c r="K264" s="64" t="s">
        <v>357</v>
      </c>
      <c r="L264" s="43"/>
      <c r="M264" s="43"/>
      <c r="N264" s="43"/>
      <c r="O264" s="40">
        <f t="shared" si="40"/>
        <v>22500</v>
      </c>
      <c r="P264" s="88">
        <f t="shared" si="45"/>
        <v>0</v>
      </c>
      <c r="Q264" s="43"/>
      <c r="R264" s="47">
        <f t="shared" si="41"/>
        <v>6</v>
      </c>
      <c r="S264" s="88">
        <f t="shared" si="46"/>
        <v>0</v>
      </c>
      <c r="T264" s="43"/>
      <c r="U264" s="43"/>
      <c r="V264" s="43"/>
      <c r="W264" s="47">
        <f t="shared" si="42"/>
        <v>75</v>
      </c>
      <c r="X264" s="88">
        <f aca="true" t="shared" si="51" ref="X264:X317">V264/W264</f>
        <v>0</v>
      </c>
      <c r="Y264" s="43"/>
      <c r="Z264" s="43"/>
      <c r="AA264" s="43"/>
      <c r="AB264" s="43"/>
      <c r="AC264" s="43"/>
      <c r="AD264" s="47">
        <f t="shared" si="43"/>
        <v>250</v>
      </c>
      <c r="AE264" s="88">
        <f t="shared" si="47"/>
        <v>0</v>
      </c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7">
        <f t="shared" si="44"/>
        <v>250</v>
      </c>
      <c r="AV264" s="88">
        <f t="shared" si="48"/>
        <v>0</v>
      </c>
      <c r="AW264" s="43"/>
      <c r="AX264" s="43"/>
      <c r="AY264" s="43"/>
      <c r="AZ264" s="43"/>
      <c r="BA264" s="43"/>
      <c r="BB264" s="43"/>
      <c r="BC264" s="43"/>
      <c r="BD264" s="43"/>
      <c r="BE264" s="43"/>
    </row>
    <row r="265" spans="1:57" ht="12" customHeight="1">
      <c r="A265" s="37">
        <v>258</v>
      </c>
      <c r="B265" s="39">
        <v>111</v>
      </c>
      <c r="C265" s="39" t="s">
        <v>188</v>
      </c>
      <c r="D265" s="39" t="s">
        <v>107</v>
      </c>
      <c r="E265" s="45" t="s">
        <v>108</v>
      </c>
      <c r="F265" s="41"/>
      <c r="G265" s="46"/>
      <c r="H265" s="39" t="s">
        <v>293</v>
      </c>
      <c r="I265" s="47">
        <v>700</v>
      </c>
      <c r="J265" s="43">
        <f t="shared" si="50"/>
        <v>116.66666666666667</v>
      </c>
      <c r="K265" s="64"/>
      <c r="L265" s="43"/>
      <c r="M265" s="43"/>
      <c r="N265" s="43"/>
      <c r="O265" s="40">
        <f aca="true" t="shared" si="52" ref="O265:O317">(I265*15)</f>
        <v>10500</v>
      </c>
      <c r="P265" s="88">
        <f t="shared" si="45"/>
        <v>0</v>
      </c>
      <c r="Q265" s="43"/>
      <c r="R265" s="47">
        <f aca="true" t="shared" si="53" ref="R265:R317">(I265/250)</f>
        <v>2.8</v>
      </c>
      <c r="S265" s="88">
        <f t="shared" si="46"/>
        <v>0</v>
      </c>
      <c r="T265" s="43"/>
      <c r="U265" s="43"/>
      <c r="V265" s="43"/>
      <c r="W265" s="47">
        <f aca="true" t="shared" si="54" ref="W265:W317">I265/20</f>
        <v>35</v>
      </c>
      <c r="X265" s="88">
        <f t="shared" si="51"/>
        <v>0</v>
      </c>
      <c r="Y265" s="43"/>
      <c r="Z265" s="43"/>
      <c r="AA265" s="43"/>
      <c r="AB265" s="43"/>
      <c r="AC265" s="43"/>
      <c r="AD265" s="47">
        <f aca="true" t="shared" si="55" ref="AD265:AD317">J265</f>
        <v>116.66666666666667</v>
      </c>
      <c r="AE265" s="88">
        <f t="shared" si="47"/>
        <v>0</v>
      </c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7">
        <f aca="true" t="shared" si="56" ref="AU265:AU317">J265</f>
        <v>116.66666666666667</v>
      </c>
      <c r="AV265" s="88">
        <f t="shared" si="48"/>
        <v>0</v>
      </c>
      <c r="AW265" s="43"/>
      <c r="AX265" s="43"/>
      <c r="AY265" s="43"/>
      <c r="AZ265" s="43"/>
      <c r="BA265" s="43"/>
      <c r="BB265" s="43"/>
      <c r="BC265" s="43"/>
      <c r="BD265" s="43"/>
      <c r="BE265" s="43"/>
    </row>
    <row r="266" spans="1:57" ht="12.75">
      <c r="A266" s="37">
        <v>259</v>
      </c>
      <c r="B266" s="39">
        <v>111</v>
      </c>
      <c r="C266" s="39" t="s">
        <v>188</v>
      </c>
      <c r="D266" s="39" t="s">
        <v>107</v>
      </c>
      <c r="E266" s="45" t="s">
        <v>108</v>
      </c>
      <c r="F266" s="41"/>
      <c r="G266" s="46"/>
      <c r="H266" s="39" t="s">
        <v>294</v>
      </c>
      <c r="I266" s="47">
        <v>0</v>
      </c>
      <c r="J266" s="43">
        <f t="shared" si="50"/>
        <v>0</v>
      </c>
      <c r="K266" s="64" t="s">
        <v>359</v>
      </c>
      <c r="L266" s="43"/>
      <c r="M266" s="43"/>
      <c r="N266" s="43"/>
      <c r="O266" s="40">
        <f t="shared" si="52"/>
        <v>0</v>
      </c>
      <c r="P266" s="88" t="e">
        <f t="shared" si="45"/>
        <v>#DIV/0!</v>
      </c>
      <c r="Q266" s="43"/>
      <c r="R266" s="47">
        <f t="shared" si="53"/>
        <v>0</v>
      </c>
      <c r="S266" s="88" t="e">
        <f t="shared" si="46"/>
        <v>#DIV/0!</v>
      </c>
      <c r="T266" s="43"/>
      <c r="U266" s="43"/>
      <c r="V266" s="43"/>
      <c r="W266" s="47">
        <f t="shared" si="54"/>
        <v>0</v>
      </c>
      <c r="X266" s="88" t="e">
        <f t="shared" si="51"/>
        <v>#DIV/0!</v>
      </c>
      <c r="Y266" s="43"/>
      <c r="Z266" s="43"/>
      <c r="AA266" s="43"/>
      <c r="AB266" s="43"/>
      <c r="AC266" s="43"/>
      <c r="AD266" s="47">
        <f t="shared" si="55"/>
        <v>0</v>
      </c>
      <c r="AE266" s="88" t="e">
        <f t="shared" si="47"/>
        <v>#DIV/0!</v>
      </c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7">
        <f t="shared" si="56"/>
        <v>0</v>
      </c>
      <c r="AV266" s="88" t="e">
        <f t="shared" si="48"/>
        <v>#DIV/0!</v>
      </c>
      <c r="AW266" s="43"/>
      <c r="AX266" s="43"/>
      <c r="AY266" s="43"/>
      <c r="AZ266" s="43"/>
      <c r="BA266" s="43"/>
      <c r="BB266" s="43"/>
      <c r="BC266" s="43"/>
      <c r="BD266" s="43"/>
      <c r="BE266" s="43"/>
    </row>
    <row r="267" spans="1:57" ht="12" customHeight="1">
      <c r="A267" s="37">
        <v>260</v>
      </c>
      <c r="B267" s="39">
        <v>111</v>
      </c>
      <c r="C267" s="39" t="s">
        <v>188</v>
      </c>
      <c r="D267" s="39" t="s">
        <v>107</v>
      </c>
      <c r="E267" s="45" t="s">
        <v>108</v>
      </c>
      <c r="F267" s="41"/>
      <c r="G267" s="46"/>
      <c r="H267" s="39" t="s">
        <v>295</v>
      </c>
      <c r="I267" s="47">
        <v>0</v>
      </c>
      <c r="J267" s="43">
        <f t="shared" si="50"/>
        <v>0</v>
      </c>
      <c r="K267" s="64"/>
      <c r="L267" s="43"/>
      <c r="M267" s="43"/>
      <c r="N267" s="43"/>
      <c r="O267" s="40">
        <f t="shared" si="52"/>
        <v>0</v>
      </c>
      <c r="P267" s="88" t="e">
        <f aca="true" t="shared" si="57" ref="P267:P317">N267/O267</f>
        <v>#DIV/0!</v>
      </c>
      <c r="Q267" s="43"/>
      <c r="R267" s="47">
        <f t="shared" si="53"/>
        <v>0</v>
      </c>
      <c r="S267" s="88" t="e">
        <f aca="true" t="shared" si="58" ref="S267:S317">Q267/R267</f>
        <v>#DIV/0!</v>
      </c>
      <c r="T267" s="43"/>
      <c r="U267" s="43"/>
      <c r="V267" s="43"/>
      <c r="W267" s="47">
        <f t="shared" si="54"/>
        <v>0</v>
      </c>
      <c r="X267" s="88" t="e">
        <f t="shared" si="51"/>
        <v>#DIV/0!</v>
      </c>
      <c r="Y267" s="43"/>
      <c r="Z267" s="43"/>
      <c r="AA267" s="43"/>
      <c r="AB267" s="43"/>
      <c r="AC267" s="43"/>
      <c r="AD267" s="47">
        <f t="shared" si="55"/>
        <v>0</v>
      </c>
      <c r="AE267" s="88" t="e">
        <f aca="true" t="shared" si="59" ref="AE267:AE318">((AA267)+(AB267*2)+(AC267/2))/AD267</f>
        <v>#DIV/0!</v>
      </c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7">
        <f t="shared" si="56"/>
        <v>0</v>
      </c>
      <c r="AV267" s="88" t="e">
        <f aca="true" t="shared" si="60" ref="AV267:AV318">((AM267/AU267)+(AN267/AU267)+(AO267/AU267)+(AP267/AU267)+(AQ267/AU267)+(AR267/AU267)+(AS267/AU267))/7</f>
        <v>#DIV/0!</v>
      </c>
      <c r="AW267" s="43"/>
      <c r="AX267" s="43"/>
      <c r="AY267" s="43"/>
      <c r="AZ267" s="43"/>
      <c r="BA267" s="43"/>
      <c r="BB267" s="43"/>
      <c r="BC267" s="43"/>
      <c r="BD267" s="43"/>
      <c r="BE267" s="43"/>
    </row>
    <row r="268" spans="1:57" ht="12.75">
      <c r="A268" s="37">
        <v>261</v>
      </c>
      <c r="B268" s="39">
        <v>111</v>
      </c>
      <c r="C268" s="39" t="s">
        <v>188</v>
      </c>
      <c r="D268" s="39" t="s">
        <v>107</v>
      </c>
      <c r="E268" s="45" t="s">
        <v>108</v>
      </c>
      <c r="F268" s="41"/>
      <c r="G268" s="46"/>
      <c r="H268" s="39" t="s">
        <v>296</v>
      </c>
      <c r="I268" s="47">
        <v>0</v>
      </c>
      <c r="J268" s="43">
        <f t="shared" si="50"/>
        <v>0</v>
      </c>
      <c r="K268" s="64" t="s">
        <v>357</v>
      </c>
      <c r="L268" s="43"/>
      <c r="M268" s="43"/>
      <c r="N268" s="43"/>
      <c r="O268" s="40">
        <f t="shared" si="52"/>
        <v>0</v>
      </c>
      <c r="P268" s="88" t="e">
        <f t="shared" si="57"/>
        <v>#DIV/0!</v>
      </c>
      <c r="Q268" s="43"/>
      <c r="R268" s="47">
        <f t="shared" si="53"/>
        <v>0</v>
      </c>
      <c r="S268" s="88" t="e">
        <f t="shared" si="58"/>
        <v>#DIV/0!</v>
      </c>
      <c r="T268" s="43"/>
      <c r="U268" s="43"/>
      <c r="V268" s="43"/>
      <c r="W268" s="47">
        <f t="shared" si="54"/>
        <v>0</v>
      </c>
      <c r="X268" s="88" t="e">
        <f t="shared" si="51"/>
        <v>#DIV/0!</v>
      </c>
      <c r="Y268" s="43"/>
      <c r="Z268" s="43"/>
      <c r="AA268" s="43"/>
      <c r="AB268" s="43"/>
      <c r="AC268" s="43"/>
      <c r="AD268" s="47">
        <f t="shared" si="55"/>
        <v>0</v>
      </c>
      <c r="AE268" s="88" t="e">
        <f t="shared" si="59"/>
        <v>#DIV/0!</v>
      </c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7">
        <f t="shared" si="56"/>
        <v>0</v>
      </c>
      <c r="AV268" s="88" t="e">
        <f t="shared" si="60"/>
        <v>#DIV/0!</v>
      </c>
      <c r="AW268" s="43"/>
      <c r="AX268" s="43"/>
      <c r="AY268" s="43"/>
      <c r="AZ268" s="43"/>
      <c r="BA268" s="43"/>
      <c r="BB268" s="43"/>
      <c r="BC268" s="43"/>
      <c r="BD268" s="43"/>
      <c r="BE268" s="43"/>
    </row>
    <row r="269" spans="1:57" ht="12.75">
      <c r="A269" s="37">
        <v>262</v>
      </c>
      <c r="B269" s="39">
        <v>111</v>
      </c>
      <c r="C269" s="39" t="s">
        <v>188</v>
      </c>
      <c r="D269" s="39" t="s">
        <v>107</v>
      </c>
      <c r="E269" s="45" t="s">
        <v>108</v>
      </c>
      <c r="F269" s="41"/>
      <c r="G269" s="46"/>
      <c r="H269" s="39" t="s">
        <v>297</v>
      </c>
      <c r="I269" s="47">
        <v>0</v>
      </c>
      <c r="J269" s="43">
        <f t="shared" si="50"/>
        <v>0</v>
      </c>
      <c r="K269" s="64" t="s">
        <v>361</v>
      </c>
      <c r="L269" s="43"/>
      <c r="M269" s="43"/>
      <c r="N269" s="43"/>
      <c r="O269" s="40">
        <f t="shared" si="52"/>
        <v>0</v>
      </c>
      <c r="P269" s="88" t="e">
        <f t="shared" si="57"/>
        <v>#DIV/0!</v>
      </c>
      <c r="Q269" s="43"/>
      <c r="R269" s="47">
        <f t="shared" si="53"/>
        <v>0</v>
      </c>
      <c r="S269" s="88" t="e">
        <f t="shared" si="58"/>
        <v>#DIV/0!</v>
      </c>
      <c r="T269" s="43"/>
      <c r="U269" s="43"/>
      <c r="V269" s="43"/>
      <c r="W269" s="47">
        <f t="shared" si="54"/>
        <v>0</v>
      </c>
      <c r="X269" s="88" t="e">
        <f t="shared" si="51"/>
        <v>#DIV/0!</v>
      </c>
      <c r="Y269" s="43"/>
      <c r="Z269" s="43"/>
      <c r="AA269" s="43"/>
      <c r="AB269" s="43"/>
      <c r="AC269" s="43"/>
      <c r="AD269" s="47">
        <f t="shared" si="55"/>
        <v>0</v>
      </c>
      <c r="AE269" s="88" t="e">
        <f t="shared" si="59"/>
        <v>#DIV/0!</v>
      </c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7">
        <f t="shared" si="56"/>
        <v>0</v>
      </c>
      <c r="AV269" s="88" t="e">
        <f t="shared" si="60"/>
        <v>#DIV/0!</v>
      </c>
      <c r="AW269" s="43"/>
      <c r="AX269" s="43"/>
      <c r="AY269" s="43"/>
      <c r="AZ269" s="43"/>
      <c r="BA269" s="43"/>
      <c r="BB269" s="43"/>
      <c r="BC269" s="43"/>
      <c r="BD269" s="43"/>
      <c r="BE269" s="43"/>
    </row>
    <row r="270" spans="1:57" ht="12.75">
      <c r="A270" s="37">
        <v>263</v>
      </c>
      <c r="B270" s="39">
        <v>111</v>
      </c>
      <c r="C270" s="39" t="s">
        <v>188</v>
      </c>
      <c r="D270" s="39" t="s">
        <v>107</v>
      </c>
      <c r="E270" s="45" t="s">
        <v>108</v>
      </c>
      <c r="F270" s="41"/>
      <c r="G270" s="46"/>
      <c r="H270" s="39" t="s">
        <v>298</v>
      </c>
      <c r="I270" s="47">
        <v>0</v>
      </c>
      <c r="J270" s="43">
        <f t="shared" si="50"/>
        <v>0</v>
      </c>
      <c r="K270" s="64"/>
      <c r="L270" s="43"/>
      <c r="M270" s="43"/>
      <c r="N270" s="43"/>
      <c r="O270" s="40">
        <f t="shared" si="52"/>
        <v>0</v>
      </c>
      <c r="P270" s="88" t="e">
        <f t="shared" si="57"/>
        <v>#DIV/0!</v>
      </c>
      <c r="Q270" s="43"/>
      <c r="R270" s="47">
        <f t="shared" si="53"/>
        <v>0</v>
      </c>
      <c r="S270" s="88" t="e">
        <f t="shared" si="58"/>
        <v>#DIV/0!</v>
      </c>
      <c r="T270" s="43"/>
      <c r="U270" s="43"/>
      <c r="V270" s="43"/>
      <c r="W270" s="47">
        <f t="shared" si="54"/>
        <v>0</v>
      </c>
      <c r="X270" s="88" t="e">
        <f t="shared" si="51"/>
        <v>#DIV/0!</v>
      </c>
      <c r="Y270" s="43"/>
      <c r="Z270" s="43"/>
      <c r="AA270" s="43"/>
      <c r="AB270" s="43"/>
      <c r="AC270" s="43"/>
      <c r="AD270" s="47">
        <f t="shared" si="55"/>
        <v>0</v>
      </c>
      <c r="AE270" s="88" t="e">
        <f t="shared" si="59"/>
        <v>#DIV/0!</v>
      </c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7">
        <f t="shared" si="56"/>
        <v>0</v>
      </c>
      <c r="AV270" s="88" t="e">
        <f t="shared" si="60"/>
        <v>#DIV/0!</v>
      </c>
      <c r="AW270" s="43"/>
      <c r="AX270" s="43"/>
      <c r="AY270" s="43"/>
      <c r="AZ270" s="43"/>
      <c r="BA270" s="43"/>
      <c r="BB270" s="43"/>
      <c r="BC270" s="43"/>
      <c r="BD270" s="43"/>
      <c r="BE270" s="43"/>
    </row>
    <row r="271" spans="1:57" ht="12" customHeight="1">
      <c r="A271" s="37">
        <v>264</v>
      </c>
      <c r="B271" s="39">
        <v>111</v>
      </c>
      <c r="C271" s="39" t="s">
        <v>188</v>
      </c>
      <c r="D271" s="39" t="s">
        <v>107</v>
      </c>
      <c r="E271" s="45" t="s">
        <v>108</v>
      </c>
      <c r="F271" s="41"/>
      <c r="G271" s="46"/>
      <c r="H271" s="39" t="s">
        <v>299</v>
      </c>
      <c r="I271" s="47">
        <v>0</v>
      </c>
      <c r="J271" s="43">
        <f t="shared" si="50"/>
        <v>0</v>
      </c>
      <c r="K271" s="64"/>
      <c r="L271" s="43"/>
      <c r="M271" s="43"/>
      <c r="N271" s="43"/>
      <c r="O271" s="40">
        <f t="shared" si="52"/>
        <v>0</v>
      </c>
      <c r="P271" s="88" t="e">
        <f t="shared" si="57"/>
        <v>#DIV/0!</v>
      </c>
      <c r="Q271" s="43"/>
      <c r="R271" s="47">
        <f t="shared" si="53"/>
        <v>0</v>
      </c>
      <c r="S271" s="88" t="e">
        <f t="shared" si="58"/>
        <v>#DIV/0!</v>
      </c>
      <c r="T271" s="43"/>
      <c r="U271" s="43"/>
      <c r="V271" s="43"/>
      <c r="W271" s="47">
        <f t="shared" si="54"/>
        <v>0</v>
      </c>
      <c r="X271" s="88" t="e">
        <f t="shared" si="51"/>
        <v>#DIV/0!</v>
      </c>
      <c r="Y271" s="43"/>
      <c r="Z271" s="43"/>
      <c r="AA271" s="43"/>
      <c r="AB271" s="43"/>
      <c r="AC271" s="43"/>
      <c r="AD271" s="47">
        <f t="shared" si="55"/>
        <v>0</v>
      </c>
      <c r="AE271" s="88" t="e">
        <f t="shared" si="59"/>
        <v>#DIV/0!</v>
      </c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7">
        <f t="shared" si="56"/>
        <v>0</v>
      </c>
      <c r="AV271" s="88" t="e">
        <f t="shared" si="60"/>
        <v>#DIV/0!</v>
      </c>
      <c r="AW271" s="43"/>
      <c r="AX271" s="43"/>
      <c r="AY271" s="43"/>
      <c r="AZ271" s="43"/>
      <c r="BA271" s="43"/>
      <c r="BB271" s="43"/>
      <c r="BC271" s="43"/>
      <c r="BD271" s="43"/>
      <c r="BE271" s="43"/>
    </row>
    <row r="272" spans="1:57" ht="12" customHeight="1">
      <c r="A272" s="37">
        <v>265</v>
      </c>
      <c r="B272" s="39">
        <v>111</v>
      </c>
      <c r="C272" s="39" t="s">
        <v>188</v>
      </c>
      <c r="D272" s="39"/>
      <c r="E272" s="48" t="s">
        <v>172</v>
      </c>
      <c r="F272" s="41">
        <v>18.5564</v>
      </c>
      <c r="G272" s="46">
        <v>-72.33393333333333</v>
      </c>
      <c r="H272" s="39" t="s">
        <v>300</v>
      </c>
      <c r="I272" s="47">
        <v>0</v>
      </c>
      <c r="J272" s="43">
        <f t="shared" si="50"/>
        <v>0</v>
      </c>
      <c r="K272" s="64"/>
      <c r="L272" s="43"/>
      <c r="M272" s="43"/>
      <c r="N272" s="43"/>
      <c r="O272" s="40">
        <f t="shared" si="52"/>
        <v>0</v>
      </c>
      <c r="P272" s="88" t="e">
        <f t="shared" si="57"/>
        <v>#DIV/0!</v>
      </c>
      <c r="Q272" s="43"/>
      <c r="R272" s="47">
        <f t="shared" si="53"/>
        <v>0</v>
      </c>
      <c r="S272" s="88" t="e">
        <f t="shared" si="58"/>
        <v>#DIV/0!</v>
      </c>
      <c r="T272" s="43"/>
      <c r="U272" s="43"/>
      <c r="V272" s="43"/>
      <c r="W272" s="47">
        <f t="shared" si="54"/>
        <v>0</v>
      </c>
      <c r="X272" s="88" t="e">
        <f t="shared" si="51"/>
        <v>#DIV/0!</v>
      </c>
      <c r="Y272" s="43"/>
      <c r="Z272" s="43"/>
      <c r="AA272" s="43"/>
      <c r="AB272" s="43"/>
      <c r="AC272" s="43"/>
      <c r="AD272" s="47">
        <f t="shared" si="55"/>
        <v>0</v>
      </c>
      <c r="AE272" s="88" t="e">
        <f t="shared" si="59"/>
        <v>#DIV/0!</v>
      </c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7">
        <f t="shared" si="56"/>
        <v>0</v>
      </c>
      <c r="AV272" s="88" t="e">
        <f t="shared" si="60"/>
        <v>#DIV/0!</v>
      </c>
      <c r="AW272" s="43"/>
      <c r="AX272" s="43"/>
      <c r="AY272" s="43"/>
      <c r="AZ272" s="43"/>
      <c r="BA272" s="43"/>
      <c r="BB272" s="43"/>
      <c r="BC272" s="43"/>
      <c r="BD272" s="43"/>
      <c r="BE272" s="43"/>
    </row>
    <row r="273" spans="1:57" ht="33.75">
      <c r="A273" s="37">
        <v>266</v>
      </c>
      <c r="B273" s="39">
        <v>111</v>
      </c>
      <c r="C273" s="39" t="s">
        <v>188</v>
      </c>
      <c r="D273" s="39" t="s">
        <v>50</v>
      </c>
      <c r="E273" s="45" t="s">
        <v>119</v>
      </c>
      <c r="F273" s="41">
        <v>18.5564</v>
      </c>
      <c r="G273" s="46">
        <v>-72.33393333333333</v>
      </c>
      <c r="H273" s="39" t="s">
        <v>301</v>
      </c>
      <c r="I273" s="47">
        <v>0</v>
      </c>
      <c r="J273" s="43">
        <f t="shared" si="50"/>
        <v>0</v>
      </c>
      <c r="K273" s="64"/>
      <c r="L273" s="43"/>
      <c r="M273" s="43"/>
      <c r="N273" s="43"/>
      <c r="O273" s="40">
        <f t="shared" si="52"/>
        <v>0</v>
      </c>
      <c r="P273" s="88" t="e">
        <f t="shared" si="57"/>
        <v>#DIV/0!</v>
      </c>
      <c r="Q273" s="43"/>
      <c r="R273" s="47">
        <f t="shared" si="53"/>
        <v>0</v>
      </c>
      <c r="S273" s="88" t="e">
        <f t="shared" si="58"/>
        <v>#DIV/0!</v>
      </c>
      <c r="T273" s="43"/>
      <c r="U273" s="43"/>
      <c r="V273" s="43"/>
      <c r="W273" s="47">
        <f t="shared" si="54"/>
        <v>0</v>
      </c>
      <c r="X273" s="88" t="e">
        <f t="shared" si="51"/>
        <v>#DIV/0!</v>
      </c>
      <c r="Y273" s="43"/>
      <c r="Z273" s="43"/>
      <c r="AA273" s="43"/>
      <c r="AB273" s="43"/>
      <c r="AC273" s="43"/>
      <c r="AD273" s="47">
        <f t="shared" si="55"/>
        <v>0</v>
      </c>
      <c r="AE273" s="88" t="e">
        <f t="shared" si="59"/>
        <v>#DIV/0!</v>
      </c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7">
        <f t="shared" si="56"/>
        <v>0</v>
      </c>
      <c r="AV273" s="88" t="e">
        <f t="shared" si="60"/>
        <v>#DIV/0!</v>
      </c>
      <c r="AW273" s="43"/>
      <c r="AX273" s="43"/>
      <c r="AY273" s="43"/>
      <c r="AZ273" s="43"/>
      <c r="BA273" s="43"/>
      <c r="BB273" s="43"/>
      <c r="BC273" s="43"/>
      <c r="BD273" s="43"/>
      <c r="BE273" s="43"/>
    </row>
    <row r="274" spans="1:57" ht="12" customHeight="1">
      <c r="A274" s="37">
        <v>267</v>
      </c>
      <c r="B274" s="39">
        <v>111</v>
      </c>
      <c r="C274" s="39" t="s">
        <v>188</v>
      </c>
      <c r="D274" s="39" t="s">
        <v>50</v>
      </c>
      <c r="E274" s="45" t="s">
        <v>119</v>
      </c>
      <c r="F274" s="41">
        <v>18.5564</v>
      </c>
      <c r="G274" s="46">
        <v>-72.33393333333333</v>
      </c>
      <c r="H274" s="39" t="s">
        <v>23</v>
      </c>
      <c r="I274" s="47">
        <v>0</v>
      </c>
      <c r="J274" s="43">
        <f t="shared" si="50"/>
        <v>0</v>
      </c>
      <c r="K274" s="64"/>
      <c r="L274" s="43"/>
      <c r="M274" s="43"/>
      <c r="N274" s="43"/>
      <c r="O274" s="40">
        <f t="shared" si="52"/>
        <v>0</v>
      </c>
      <c r="P274" s="88" t="e">
        <f t="shared" si="57"/>
        <v>#DIV/0!</v>
      </c>
      <c r="Q274" s="43"/>
      <c r="R274" s="47">
        <f t="shared" si="53"/>
        <v>0</v>
      </c>
      <c r="S274" s="88" t="e">
        <f t="shared" si="58"/>
        <v>#DIV/0!</v>
      </c>
      <c r="T274" s="43"/>
      <c r="U274" s="43"/>
      <c r="V274" s="43"/>
      <c r="W274" s="47">
        <f t="shared" si="54"/>
        <v>0</v>
      </c>
      <c r="X274" s="88" t="e">
        <f t="shared" si="51"/>
        <v>#DIV/0!</v>
      </c>
      <c r="Y274" s="43"/>
      <c r="Z274" s="43"/>
      <c r="AA274" s="43"/>
      <c r="AB274" s="43"/>
      <c r="AC274" s="43"/>
      <c r="AD274" s="47">
        <f t="shared" si="55"/>
        <v>0</v>
      </c>
      <c r="AE274" s="88" t="e">
        <f t="shared" si="59"/>
        <v>#DIV/0!</v>
      </c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7">
        <f t="shared" si="56"/>
        <v>0</v>
      </c>
      <c r="AV274" s="88" t="e">
        <f t="shared" si="60"/>
        <v>#DIV/0!</v>
      </c>
      <c r="AW274" s="43"/>
      <c r="AX274" s="43"/>
      <c r="AY274" s="43"/>
      <c r="AZ274" s="43"/>
      <c r="BA274" s="43"/>
      <c r="BB274" s="43"/>
      <c r="BC274" s="43"/>
      <c r="BD274" s="43"/>
      <c r="BE274" s="43"/>
    </row>
    <row r="275" spans="1:57" ht="12.75">
      <c r="A275" s="37">
        <v>268</v>
      </c>
      <c r="B275" s="39">
        <v>111</v>
      </c>
      <c r="C275" s="39" t="s">
        <v>188</v>
      </c>
      <c r="D275" s="39" t="s">
        <v>50</v>
      </c>
      <c r="E275" s="45" t="s">
        <v>119</v>
      </c>
      <c r="F275" s="41">
        <v>18.5564</v>
      </c>
      <c r="G275" s="46">
        <v>-72.33393333333333</v>
      </c>
      <c r="H275" s="39" t="s">
        <v>302</v>
      </c>
      <c r="I275" s="47">
        <v>0</v>
      </c>
      <c r="J275" s="43">
        <f t="shared" si="50"/>
        <v>0</v>
      </c>
      <c r="K275" s="64"/>
      <c r="L275" s="43"/>
      <c r="M275" s="43"/>
      <c r="N275" s="43"/>
      <c r="O275" s="40">
        <f t="shared" si="52"/>
        <v>0</v>
      </c>
      <c r="P275" s="88" t="e">
        <f t="shared" si="57"/>
        <v>#DIV/0!</v>
      </c>
      <c r="Q275" s="43"/>
      <c r="R275" s="47">
        <f t="shared" si="53"/>
        <v>0</v>
      </c>
      <c r="S275" s="88" t="e">
        <f t="shared" si="58"/>
        <v>#DIV/0!</v>
      </c>
      <c r="T275" s="43"/>
      <c r="U275" s="43"/>
      <c r="V275" s="43"/>
      <c r="W275" s="47">
        <f t="shared" si="54"/>
        <v>0</v>
      </c>
      <c r="X275" s="88" t="e">
        <f t="shared" si="51"/>
        <v>#DIV/0!</v>
      </c>
      <c r="Y275" s="43"/>
      <c r="Z275" s="43"/>
      <c r="AA275" s="43"/>
      <c r="AB275" s="43"/>
      <c r="AC275" s="43"/>
      <c r="AD275" s="47">
        <f t="shared" si="55"/>
        <v>0</v>
      </c>
      <c r="AE275" s="88" t="e">
        <f t="shared" si="59"/>
        <v>#DIV/0!</v>
      </c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7">
        <f t="shared" si="56"/>
        <v>0</v>
      </c>
      <c r="AV275" s="88" t="e">
        <f t="shared" si="60"/>
        <v>#DIV/0!</v>
      </c>
      <c r="AW275" s="43"/>
      <c r="AX275" s="43"/>
      <c r="AY275" s="43"/>
      <c r="AZ275" s="43"/>
      <c r="BA275" s="43"/>
      <c r="BB275" s="43"/>
      <c r="BC275" s="43"/>
      <c r="BD275" s="43"/>
      <c r="BE275" s="43"/>
    </row>
    <row r="276" spans="1:57" ht="12" customHeight="1">
      <c r="A276" s="37">
        <v>269</v>
      </c>
      <c r="B276" s="39">
        <v>111</v>
      </c>
      <c r="C276" s="39" t="s">
        <v>188</v>
      </c>
      <c r="D276" s="39" t="s">
        <v>50</v>
      </c>
      <c r="E276" s="45" t="s">
        <v>119</v>
      </c>
      <c r="F276" s="41">
        <v>18.5564</v>
      </c>
      <c r="G276" s="46">
        <v>-72.33393333333333</v>
      </c>
      <c r="H276" s="39" t="s">
        <v>303</v>
      </c>
      <c r="I276" s="47">
        <v>0</v>
      </c>
      <c r="J276" s="43">
        <f t="shared" si="50"/>
        <v>0</v>
      </c>
      <c r="K276" s="64"/>
      <c r="L276" s="43"/>
      <c r="M276" s="43"/>
      <c r="N276" s="43"/>
      <c r="O276" s="40">
        <f t="shared" si="52"/>
        <v>0</v>
      </c>
      <c r="P276" s="88" t="e">
        <f t="shared" si="57"/>
        <v>#DIV/0!</v>
      </c>
      <c r="Q276" s="43"/>
      <c r="R276" s="47">
        <f t="shared" si="53"/>
        <v>0</v>
      </c>
      <c r="S276" s="88" t="e">
        <f t="shared" si="58"/>
        <v>#DIV/0!</v>
      </c>
      <c r="T276" s="43"/>
      <c r="U276" s="43"/>
      <c r="V276" s="43"/>
      <c r="W276" s="47">
        <f t="shared" si="54"/>
        <v>0</v>
      </c>
      <c r="X276" s="88" t="e">
        <f t="shared" si="51"/>
        <v>#DIV/0!</v>
      </c>
      <c r="Y276" s="43"/>
      <c r="Z276" s="43"/>
      <c r="AA276" s="43"/>
      <c r="AB276" s="43"/>
      <c r="AC276" s="43"/>
      <c r="AD276" s="47">
        <f t="shared" si="55"/>
        <v>0</v>
      </c>
      <c r="AE276" s="88" t="e">
        <f t="shared" si="59"/>
        <v>#DIV/0!</v>
      </c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7">
        <f t="shared" si="56"/>
        <v>0</v>
      </c>
      <c r="AV276" s="88" t="e">
        <f t="shared" si="60"/>
        <v>#DIV/0!</v>
      </c>
      <c r="AW276" s="43"/>
      <c r="AX276" s="43"/>
      <c r="AY276" s="43"/>
      <c r="AZ276" s="43"/>
      <c r="BA276" s="43"/>
      <c r="BB276" s="43"/>
      <c r="BC276" s="43"/>
      <c r="BD276" s="43"/>
      <c r="BE276" s="43"/>
    </row>
    <row r="277" spans="1:57" ht="12.75">
      <c r="A277" s="37">
        <v>270</v>
      </c>
      <c r="B277" s="39">
        <v>111</v>
      </c>
      <c r="C277" s="39" t="s">
        <v>188</v>
      </c>
      <c r="D277" s="39" t="s">
        <v>50</v>
      </c>
      <c r="E277" s="45" t="s">
        <v>119</v>
      </c>
      <c r="F277" s="41">
        <v>18.5564</v>
      </c>
      <c r="G277" s="46">
        <v>-72.33393333333333</v>
      </c>
      <c r="H277" s="39" t="s">
        <v>304</v>
      </c>
      <c r="I277" s="47">
        <v>0</v>
      </c>
      <c r="J277" s="43">
        <f t="shared" si="50"/>
        <v>0</v>
      </c>
      <c r="K277" s="64"/>
      <c r="L277" s="43"/>
      <c r="M277" s="43"/>
      <c r="N277" s="43"/>
      <c r="O277" s="40">
        <f t="shared" si="52"/>
        <v>0</v>
      </c>
      <c r="P277" s="88" t="e">
        <f t="shared" si="57"/>
        <v>#DIV/0!</v>
      </c>
      <c r="Q277" s="43"/>
      <c r="R277" s="47">
        <f t="shared" si="53"/>
        <v>0</v>
      </c>
      <c r="S277" s="88" t="e">
        <f t="shared" si="58"/>
        <v>#DIV/0!</v>
      </c>
      <c r="T277" s="43"/>
      <c r="U277" s="43"/>
      <c r="V277" s="43"/>
      <c r="W277" s="47">
        <f t="shared" si="54"/>
        <v>0</v>
      </c>
      <c r="X277" s="88" t="e">
        <f t="shared" si="51"/>
        <v>#DIV/0!</v>
      </c>
      <c r="Y277" s="43"/>
      <c r="Z277" s="43"/>
      <c r="AA277" s="43"/>
      <c r="AB277" s="43"/>
      <c r="AC277" s="43"/>
      <c r="AD277" s="47">
        <f t="shared" si="55"/>
        <v>0</v>
      </c>
      <c r="AE277" s="88" t="e">
        <f t="shared" si="59"/>
        <v>#DIV/0!</v>
      </c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7">
        <f t="shared" si="56"/>
        <v>0</v>
      </c>
      <c r="AV277" s="88" t="e">
        <f t="shared" si="60"/>
        <v>#DIV/0!</v>
      </c>
      <c r="AW277" s="43"/>
      <c r="AX277" s="43"/>
      <c r="AY277" s="43"/>
      <c r="AZ277" s="43"/>
      <c r="BA277" s="43"/>
      <c r="BB277" s="43"/>
      <c r="BC277" s="43"/>
      <c r="BD277" s="43"/>
      <c r="BE277" s="43"/>
    </row>
    <row r="278" spans="1:57" ht="12.75">
      <c r="A278" s="37">
        <v>271</v>
      </c>
      <c r="B278" s="39">
        <v>111</v>
      </c>
      <c r="C278" s="39" t="s">
        <v>188</v>
      </c>
      <c r="D278" s="39" t="s">
        <v>50</v>
      </c>
      <c r="E278" s="45" t="s">
        <v>119</v>
      </c>
      <c r="F278" s="41">
        <v>18.5564</v>
      </c>
      <c r="G278" s="46">
        <v>-72.33393333333333</v>
      </c>
      <c r="H278" s="39" t="s">
        <v>305</v>
      </c>
      <c r="I278" s="47">
        <v>0</v>
      </c>
      <c r="J278" s="43">
        <f t="shared" si="50"/>
        <v>0</v>
      </c>
      <c r="K278" s="64"/>
      <c r="L278" s="43"/>
      <c r="M278" s="43"/>
      <c r="N278" s="43"/>
      <c r="O278" s="40">
        <f t="shared" si="52"/>
        <v>0</v>
      </c>
      <c r="P278" s="88" t="e">
        <f t="shared" si="57"/>
        <v>#DIV/0!</v>
      </c>
      <c r="Q278" s="43"/>
      <c r="R278" s="47">
        <f t="shared" si="53"/>
        <v>0</v>
      </c>
      <c r="S278" s="88" t="e">
        <f t="shared" si="58"/>
        <v>#DIV/0!</v>
      </c>
      <c r="T278" s="43"/>
      <c r="U278" s="43"/>
      <c r="V278" s="43"/>
      <c r="W278" s="47">
        <f t="shared" si="54"/>
        <v>0</v>
      </c>
      <c r="X278" s="88" t="e">
        <f t="shared" si="51"/>
        <v>#DIV/0!</v>
      </c>
      <c r="Y278" s="43"/>
      <c r="Z278" s="43"/>
      <c r="AA278" s="43"/>
      <c r="AB278" s="43"/>
      <c r="AC278" s="43"/>
      <c r="AD278" s="47">
        <f t="shared" si="55"/>
        <v>0</v>
      </c>
      <c r="AE278" s="88" t="e">
        <f t="shared" si="59"/>
        <v>#DIV/0!</v>
      </c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7">
        <f t="shared" si="56"/>
        <v>0</v>
      </c>
      <c r="AV278" s="88" t="e">
        <f t="shared" si="60"/>
        <v>#DIV/0!</v>
      </c>
      <c r="AW278" s="43"/>
      <c r="AX278" s="43"/>
      <c r="AY278" s="43"/>
      <c r="AZ278" s="43"/>
      <c r="BA278" s="43"/>
      <c r="BB278" s="43"/>
      <c r="BC278" s="43"/>
      <c r="BD278" s="43"/>
      <c r="BE278" s="43"/>
    </row>
    <row r="279" spans="1:57" ht="12.75">
      <c r="A279" s="37">
        <v>272</v>
      </c>
      <c r="B279" s="39">
        <v>111</v>
      </c>
      <c r="C279" s="39" t="s">
        <v>188</v>
      </c>
      <c r="D279" s="39" t="s">
        <v>50</v>
      </c>
      <c r="E279" s="45" t="s">
        <v>119</v>
      </c>
      <c r="F279" s="41">
        <v>18.5564</v>
      </c>
      <c r="G279" s="46">
        <v>-72.33393333333333</v>
      </c>
      <c r="H279" s="39" t="s">
        <v>306</v>
      </c>
      <c r="I279" s="47">
        <v>0</v>
      </c>
      <c r="J279" s="43">
        <f t="shared" si="50"/>
        <v>0</v>
      </c>
      <c r="K279" s="64"/>
      <c r="L279" s="43"/>
      <c r="M279" s="43"/>
      <c r="N279" s="43"/>
      <c r="O279" s="40">
        <f t="shared" si="52"/>
        <v>0</v>
      </c>
      <c r="P279" s="88" t="e">
        <f t="shared" si="57"/>
        <v>#DIV/0!</v>
      </c>
      <c r="Q279" s="43"/>
      <c r="R279" s="47">
        <f t="shared" si="53"/>
        <v>0</v>
      </c>
      <c r="S279" s="88" t="e">
        <f t="shared" si="58"/>
        <v>#DIV/0!</v>
      </c>
      <c r="T279" s="43"/>
      <c r="U279" s="43"/>
      <c r="V279" s="43"/>
      <c r="W279" s="47">
        <f t="shared" si="54"/>
        <v>0</v>
      </c>
      <c r="X279" s="88" t="e">
        <f t="shared" si="51"/>
        <v>#DIV/0!</v>
      </c>
      <c r="Y279" s="43"/>
      <c r="Z279" s="43"/>
      <c r="AA279" s="43"/>
      <c r="AB279" s="43"/>
      <c r="AC279" s="43"/>
      <c r="AD279" s="47">
        <f t="shared" si="55"/>
        <v>0</v>
      </c>
      <c r="AE279" s="88" t="e">
        <f t="shared" si="59"/>
        <v>#DIV/0!</v>
      </c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7">
        <f t="shared" si="56"/>
        <v>0</v>
      </c>
      <c r="AV279" s="88" t="e">
        <f t="shared" si="60"/>
        <v>#DIV/0!</v>
      </c>
      <c r="AW279" s="43"/>
      <c r="AX279" s="43"/>
      <c r="AY279" s="43"/>
      <c r="AZ279" s="43"/>
      <c r="BA279" s="43"/>
      <c r="BB279" s="43"/>
      <c r="BC279" s="43"/>
      <c r="BD279" s="43"/>
      <c r="BE279" s="43"/>
    </row>
    <row r="280" spans="1:57" ht="12.75">
      <c r="A280" s="37">
        <v>273</v>
      </c>
      <c r="B280" s="39">
        <v>111</v>
      </c>
      <c r="C280" s="39" t="s">
        <v>188</v>
      </c>
      <c r="D280" s="39" t="s">
        <v>50</v>
      </c>
      <c r="E280" s="45" t="s">
        <v>119</v>
      </c>
      <c r="F280" s="41"/>
      <c r="G280" s="46"/>
      <c r="H280" s="39" t="s">
        <v>307</v>
      </c>
      <c r="I280" s="47">
        <v>2500</v>
      </c>
      <c r="J280" s="43">
        <f t="shared" si="50"/>
        <v>416.6666666666667</v>
      </c>
      <c r="K280" s="64" t="s">
        <v>357</v>
      </c>
      <c r="L280" s="43"/>
      <c r="M280" s="43"/>
      <c r="N280" s="43"/>
      <c r="O280" s="40">
        <f t="shared" si="52"/>
        <v>37500</v>
      </c>
      <c r="P280" s="88">
        <f t="shared" si="57"/>
        <v>0</v>
      </c>
      <c r="Q280" s="43"/>
      <c r="R280" s="47">
        <f t="shared" si="53"/>
        <v>10</v>
      </c>
      <c r="S280" s="88">
        <f t="shared" si="58"/>
        <v>0</v>
      </c>
      <c r="T280" s="43"/>
      <c r="U280" s="43"/>
      <c r="V280" s="43"/>
      <c r="W280" s="47">
        <f t="shared" si="54"/>
        <v>125</v>
      </c>
      <c r="X280" s="88">
        <f t="shared" si="51"/>
        <v>0</v>
      </c>
      <c r="Y280" s="43"/>
      <c r="Z280" s="43"/>
      <c r="AA280" s="43"/>
      <c r="AB280" s="43"/>
      <c r="AC280" s="43"/>
      <c r="AD280" s="47">
        <f t="shared" si="55"/>
        <v>416.6666666666667</v>
      </c>
      <c r="AE280" s="88">
        <f t="shared" si="59"/>
        <v>0</v>
      </c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7">
        <f t="shared" si="56"/>
        <v>416.6666666666667</v>
      </c>
      <c r="AV280" s="88">
        <f t="shared" si="60"/>
        <v>0</v>
      </c>
      <c r="AW280" s="43"/>
      <c r="AX280" s="43"/>
      <c r="AY280" s="43"/>
      <c r="AZ280" s="43"/>
      <c r="BA280" s="43"/>
      <c r="BB280" s="43"/>
      <c r="BC280" s="43"/>
      <c r="BD280" s="43"/>
      <c r="BE280" s="43"/>
    </row>
    <row r="281" spans="1:57" ht="12.75">
      <c r="A281" s="37">
        <v>274</v>
      </c>
      <c r="B281" s="39">
        <v>111</v>
      </c>
      <c r="C281" s="39" t="s">
        <v>188</v>
      </c>
      <c r="D281" s="39" t="s">
        <v>50</v>
      </c>
      <c r="E281" s="45" t="s">
        <v>119</v>
      </c>
      <c r="F281" s="41"/>
      <c r="G281" s="46"/>
      <c r="H281" s="39" t="s">
        <v>308</v>
      </c>
      <c r="I281" s="47">
        <v>650</v>
      </c>
      <c r="J281" s="43">
        <f t="shared" si="50"/>
        <v>108.33333333333333</v>
      </c>
      <c r="K281" s="64" t="s">
        <v>357</v>
      </c>
      <c r="L281" s="43"/>
      <c r="M281" s="43"/>
      <c r="N281" s="43"/>
      <c r="O281" s="40">
        <f t="shared" si="52"/>
        <v>9750</v>
      </c>
      <c r="P281" s="88">
        <f t="shared" si="57"/>
        <v>0</v>
      </c>
      <c r="Q281" s="43"/>
      <c r="R281" s="47">
        <f t="shared" si="53"/>
        <v>2.6</v>
      </c>
      <c r="S281" s="88">
        <f t="shared" si="58"/>
        <v>0</v>
      </c>
      <c r="T281" s="43"/>
      <c r="U281" s="43"/>
      <c r="V281" s="43"/>
      <c r="W281" s="47">
        <f t="shared" si="54"/>
        <v>32.5</v>
      </c>
      <c r="X281" s="88">
        <f t="shared" si="51"/>
        <v>0</v>
      </c>
      <c r="Y281" s="43"/>
      <c r="Z281" s="43"/>
      <c r="AA281" s="43"/>
      <c r="AB281" s="43"/>
      <c r="AC281" s="43"/>
      <c r="AD281" s="47">
        <f t="shared" si="55"/>
        <v>108.33333333333333</v>
      </c>
      <c r="AE281" s="88">
        <f t="shared" si="59"/>
        <v>0</v>
      </c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7">
        <f t="shared" si="56"/>
        <v>108.33333333333333</v>
      </c>
      <c r="AV281" s="88">
        <f t="shared" si="60"/>
        <v>0</v>
      </c>
      <c r="AW281" s="43"/>
      <c r="AX281" s="43"/>
      <c r="AY281" s="43"/>
      <c r="AZ281" s="43"/>
      <c r="BA281" s="43"/>
      <c r="BB281" s="43"/>
      <c r="BC281" s="43"/>
      <c r="BD281" s="43"/>
      <c r="BE281" s="43"/>
    </row>
    <row r="282" spans="1:57" ht="12.75">
      <c r="A282" s="37">
        <v>275</v>
      </c>
      <c r="B282" s="39">
        <v>118</v>
      </c>
      <c r="C282" s="39" t="s">
        <v>309</v>
      </c>
      <c r="D282" s="39" t="s">
        <v>310</v>
      </c>
      <c r="E282" s="39" t="s">
        <v>311</v>
      </c>
      <c r="F282" s="42">
        <v>18.57366518</v>
      </c>
      <c r="G282" s="42">
        <v>-72.2989453401</v>
      </c>
      <c r="H282" s="43" t="s">
        <v>312</v>
      </c>
      <c r="I282" s="44">
        <v>0</v>
      </c>
      <c r="J282" s="43">
        <f aca="true" t="shared" si="61" ref="J282:J305">I282/5</f>
        <v>0</v>
      </c>
      <c r="K282" s="64"/>
      <c r="L282" s="43"/>
      <c r="M282" s="43"/>
      <c r="N282" s="43"/>
      <c r="O282" s="40">
        <f t="shared" si="52"/>
        <v>0</v>
      </c>
      <c r="P282" s="88" t="e">
        <f t="shared" si="57"/>
        <v>#DIV/0!</v>
      </c>
      <c r="Q282" s="43"/>
      <c r="R282" s="47">
        <f t="shared" si="53"/>
        <v>0</v>
      </c>
      <c r="S282" s="88" t="e">
        <f t="shared" si="58"/>
        <v>#DIV/0!</v>
      </c>
      <c r="T282" s="43"/>
      <c r="U282" s="43"/>
      <c r="V282" s="43"/>
      <c r="W282" s="47">
        <f t="shared" si="54"/>
        <v>0</v>
      </c>
      <c r="X282" s="88" t="e">
        <f t="shared" si="51"/>
        <v>#DIV/0!</v>
      </c>
      <c r="Y282" s="43"/>
      <c r="Z282" s="43"/>
      <c r="AA282" s="43"/>
      <c r="AB282" s="43"/>
      <c r="AC282" s="43"/>
      <c r="AD282" s="47">
        <f t="shared" si="55"/>
        <v>0</v>
      </c>
      <c r="AE282" s="88" t="e">
        <f t="shared" si="59"/>
        <v>#DIV/0!</v>
      </c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7">
        <f t="shared" si="56"/>
        <v>0</v>
      </c>
      <c r="AV282" s="88" t="e">
        <f t="shared" si="60"/>
        <v>#DIV/0!</v>
      </c>
      <c r="AW282" s="43"/>
      <c r="AX282" s="43"/>
      <c r="AY282" s="43"/>
      <c r="AZ282" s="43"/>
      <c r="BA282" s="43"/>
      <c r="BB282" s="43"/>
      <c r="BC282" s="43"/>
      <c r="BD282" s="43"/>
      <c r="BE282" s="43"/>
    </row>
    <row r="283" spans="1:57" ht="12.75">
      <c r="A283" s="37">
        <v>276</v>
      </c>
      <c r="B283" s="39">
        <v>118</v>
      </c>
      <c r="C283" s="39" t="s">
        <v>309</v>
      </c>
      <c r="D283" s="39" t="s">
        <v>310</v>
      </c>
      <c r="E283" s="39" t="s">
        <v>311</v>
      </c>
      <c r="F283" s="42">
        <v>18.5848226704</v>
      </c>
      <c r="G283" s="42">
        <v>-72.3015060103</v>
      </c>
      <c r="H283" s="43" t="s">
        <v>313</v>
      </c>
      <c r="I283" s="44">
        <v>0</v>
      </c>
      <c r="J283" s="43">
        <f t="shared" si="61"/>
        <v>0</v>
      </c>
      <c r="K283" s="64"/>
      <c r="L283" s="43"/>
      <c r="M283" s="43"/>
      <c r="N283" s="43"/>
      <c r="O283" s="40">
        <f t="shared" si="52"/>
        <v>0</v>
      </c>
      <c r="P283" s="88" t="e">
        <f t="shared" si="57"/>
        <v>#DIV/0!</v>
      </c>
      <c r="Q283" s="43"/>
      <c r="R283" s="47">
        <f t="shared" si="53"/>
        <v>0</v>
      </c>
      <c r="S283" s="88" t="e">
        <f t="shared" si="58"/>
        <v>#DIV/0!</v>
      </c>
      <c r="T283" s="43"/>
      <c r="U283" s="43"/>
      <c r="V283" s="43"/>
      <c r="W283" s="47">
        <f t="shared" si="54"/>
        <v>0</v>
      </c>
      <c r="X283" s="88" t="e">
        <f t="shared" si="51"/>
        <v>#DIV/0!</v>
      </c>
      <c r="Y283" s="43"/>
      <c r="Z283" s="43"/>
      <c r="AA283" s="43"/>
      <c r="AB283" s="43"/>
      <c r="AC283" s="43"/>
      <c r="AD283" s="47">
        <f t="shared" si="55"/>
        <v>0</v>
      </c>
      <c r="AE283" s="88" t="e">
        <f t="shared" si="59"/>
        <v>#DIV/0!</v>
      </c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7">
        <f t="shared" si="56"/>
        <v>0</v>
      </c>
      <c r="AV283" s="88" t="e">
        <f t="shared" si="60"/>
        <v>#DIV/0!</v>
      </c>
      <c r="AW283" s="43"/>
      <c r="AX283" s="43"/>
      <c r="AY283" s="43"/>
      <c r="AZ283" s="43"/>
      <c r="BA283" s="43"/>
      <c r="BB283" s="43"/>
      <c r="BC283" s="43"/>
      <c r="BD283" s="43"/>
      <c r="BE283" s="43"/>
    </row>
    <row r="284" spans="1:57" ht="12" customHeight="1">
      <c r="A284" s="37">
        <v>277</v>
      </c>
      <c r="B284" s="39">
        <v>118</v>
      </c>
      <c r="C284" s="39" t="s">
        <v>309</v>
      </c>
      <c r="D284" s="39" t="s">
        <v>310</v>
      </c>
      <c r="E284" s="39" t="s">
        <v>311</v>
      </c>
      <c r="F284" s="42">
        <v>18.5944574103</v>
      </c>
      <c r="G284" s="42">
        <v>-72.2873496505</v>
      </c>
      <c r="H284" s="43" t="s">
        <v>314</v>
      </c>
      <c r="I284" s="44">
        <v>2000</v>
      </c>
      <c r="J284" s="43">
        <f t="shared" si="61"/>
        <v>400</v>
      </c>
      <c r="K284" s="64"/>
      <c r="L284" s="43"/>
      <c r="M284" s="43"/>
      <c r="N284" s="43"/>
      <c r="O284" s="40">
        <f t="shared" si="52"/>
        <v>30000</v>
      </c>
      <c r="P284" s="88">
        <f t="shared" si="57"/>
        <v>0</v>
      </c>
      <c r="Q284" s="43"/>
      <c r="R284" s="47">
        <f t="shared" si="53"/>
        <v>8</v>
      </c>
      <c r="S284" s="88">
        <f t="shared" si="58"/>
        <v>0</v>
      </c>
      <c r="T284" s="43"/>
      <c r="U284" s="43"/>
      <c r="V284" s="43"/>
      <c r="W284" s="47">
        <f t="shared" si="54"/>
        <v>100</v>
      </c>
      <c r="X284" s="88">
        <f t="shared" si="51"/>
        <v>0</v>
      </c>
      <c r="Y284" s="43"/>
      <c r="Z284" s="43"/>
      <c r="AA284" s="43"/>
      <c r="AB284" s="43"/>
      <c r="AC284" s="43"/>
      <c r="AD284" s="47">
        <f t="shared" si="55"/>
        <v>400</v>
      </c>
      <c r="AE284" s="88">
        <f t="shared" si="59"/>
        <v>0</v>
      </c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7">
        <f t="shared" si="56"/>
        <v>400</v>
      </c>
      <c r="AV284" s="88">
        <f t="shared" si="60"/>
        <v>0</v>
      </c>
      <c r="AW284" s="43"/>
      <c r="AX284" s="43"/>
      <c r="AY284" s="43"/>
      <c r="AZ284" s="43"/>
      <c r="BA284" s="43"/>
      <c r="BB284" s="43"/>
      <c r="BC284" s="43"/>
      <c r="BD284" s="43"/>
      <c r="BE284" s="43"/>
    </row>
    <row r="285" spans="1:57" ht="12.75">
      <c r="A285" s="37">
        <v>278</v>
      </c>
      <c r="B285" s="39">
        <v>118</v>
      </c>
      <c r="C285" s="40" t="s">
        <v>309</v>
      </c>
      <c r="D285" s="39" t="s">
        <v>315</v>
      </c>
      <c r="E285" s="39" t="s">
        <v>316</v>
      </c>
      <c r="F285" s="41">
        <v>18.556161666666668</v>
      </c>
      <c r="G285" s="41">
        <v>-72.2568</v>
      </c>
      <c r="H285" s="40" t="s">
        <v>317</v>
      </c>
      <c r="I285" s="40">
        <v>1240</v>
      </c>
      <c r="J285" s="43">
        <f t="shared" si="61"/>
        <v>248</v>
      </c>
      <c r="K285" s="64"/>
      <c r="L285" s="43"/>
      <c r="M285" s="43"/>
      <c r="N285" s="43"/>
      <c r="O285" s="40">
        <f t="shared" si="52"/>
        <v>18600</v>
      </c>
      <c r="P285" s="88">
        <f t="shared" si="57"/>
        <v>0</v>
      </c>
      <c r="Q285" s="43"/>
      <c r="R285" s="47">
        <f t="shared" si="53"/>
        <v>4.96</v>
      </c>
      <c r="S285" s="88">
        <f t="shared" si="58"/>
        <v>0</v>
      </c>
      <c r="T285" s="43"/>
      <c r="U285" s="43"/>
      <c r="V285" s="43"/>
      <c r="W285" s="47">
        <f t="shared" si="54"/>
        <v>62</v>
      </c>
      <c r="X285" s="88">
        <f t="shared" si="51"/>
        <v>0</v>
      </c>
      <c r="Y285" s="43"/>
      <c r="Z285" s="43"/>
      <c r="AA285" s="43"/>
      <c r="AB285" s="43"/>
      <c r="AC285" s="43"/>
      <c r="AD285" s="47">
        <f t="shared" si="55"/>
        <v>248</v>
      </c>
      <c r="AE285" s="88">
        <f t="shared" si="59"/>
        <v>0</v>
      </c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7">
        <f t="shared" si="56"/>
        <v>248</v>
      </c>
      <c r="AV285" s="88">
        <f t="shared" si="60"/>
        <v>0</v>
      </c>
      <c r="AW285" s="43"/>
      <c r="AX285" s="43"/>
      <c r="AY285" s="43"/>
      <c r="AZ285" s="43"/>
      <c r="BA285" s="43"/>
      <c r="BB285" s="43"/>
      <c r="BC285" s="43"/>
      <c r="BD285" s="43"/>
      <c r="BE285" s="43"/>
    </row>
    <row r="286" spans="1:57" ht="12.75">
      <c r="A286" s="37">
        <v>279</v>
      </c>
      <c r="B286" s="39"/>
      <c r="C286" s="39"/>
      <c r="D286" s="39"/>
      <c r="E286" s="39"/>
      <c r="F286" s="42">
        <v>18.5280236197</v>
      </c>
      <c r="G286" s="42">
        <v>-72.32997531</v>
      </c>
      <c r="H286" s="43" t="s">
        <v>318</v>
      </c>
      <c r="I286" s="44">
        <v>1000</v>
      </c>
      <c r="J286" s="43">
        <f t="shared" si="61"/>
        <v>200</v>
      </c>
      <c r="K286" s="64"/>
      <c r="L286" s="43"/>
      <c r="M286" s="43"/>
      <c r="N286" s="43"/>
      <c r="O286" s="40">
        <f t="shared" si="52"/>
        <v>15000</v>
      </c>
      <c r="P286" s="88">
        <f t="shared" si="57"/>
        <v>0</v>
      </c>
      <c r="Q286" s="43"/>
      <c r="R286" s="47">
        <f t="shared" si="53"/>
        <v>4</v>
      </c>
      <c r="S286" s="88">
        <f t="shared" si="58"/>
        <v>0</v>
      </c>
      <c r="T286" s="43"/>
      <c r="U286" s="43"/>
      <c r="V286" s="43"/>
      <c r="W286" s="47">
        <f t="shared" si="54"/>
        <v>50</v>
      </c>
      <c r="X286" s="88">
        <f t="shared" si="51"/>
        <v>0</v>
      </c>
      <c r="Y286" s="43"/>
      <c r="Z286" s="43"/>
      <c r="AA286" s="43"/>
      <c r="AB286" s="43"/>
      <c r="AC286" s="43"/>
      <c r="AD286" s="47">
        <f t="shared" si="55"/>
        <v>200</v>
      </c>
      <c r="AE286" s="88">
        <f t="shared" si="59"/>
        <v>0</v>
      </c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7">
        <f t="shared" si="56"/>
        <v>200</v>
      </c>
      <c r="AV286" s="88">
        <f t="shared" si="60"/>
        <v>0</v>
      </c>
      <c r="AW286" s="43"/>
      <c r="AX286" s="43"/>
      <c r="AY286" s="43"/>
      <c r="AZ286" s="43"/>
      <c r="BA286" s="43"/>
      <c r="BB286" s="43"/>
      <c r="BC286" s="43"/>
      <c r="BD286" s="43"/>
      <c r="BE286" s="43"/>
    </row>
    <row r="287" spans="1:57" ht="12" customHeight="1">
      <c r="A287" s="37">
        <v>280</v>
      </c>
      <c r="B287" s="39"/>
      <c r="C287" s="39"/>
      <c r="D287" s="39"/>
      <c r="E287" s="39"/>
      <c r="F287" s="42">
        <v>18.5287090903</v>
      </c>
      <c r="G287" s="42">
        <v>-72.3812696195</v>
      </c>
      <c r="H287" s="43" t="s">
        <v>319</v>
      </c>
      <c r="I287" s="44">
        <v>2000</v>
      </c>
      <c r="J287" s="43">
        <f t="shared" si="61"/>
        <v>400</v>
      </c>
      <c r="K287" s="64"/>
      <c r="L287" s="43"/>
      <c r="M287" s="43"/>
      <c r="N287" s="43"/>
      <c r="O287" s="40">
        <f t="shared" si="52"/>
        <v>30000</v>
      </c>
      <c r="P287" s="88">
        <f t="shared" si="57"/>
        <v>0</v>
      </c>
      <c r="Q287" s="43"/>
      <c r="R287" s="47">
        <f t="shared" si="53"/>
        <v>8</v>
      </c>
      <c r="S287" s="88">
        <f t="shared" si="58"/>
        <v>0</v>
      </c>
      <c r="T287" s="43"/>
      <c r="U287" s="43"/>
      <c r="V287" s="43"/>
      <c r="W287" s="47">
        <f t="shared" si="54"/>
        <v>100</v>
      </c>
      <c r="X287" s="88">
        <f t="shared" si="51"/>
        <v>0</v>
      </c>
      <c r="Y287" s="43"/>
      <c r="Z287" s="43"/>
      <c r="AA287" s="43"/>
      <c r="AB287" s="43"/>
      <c r="AC287" s="43"/>
      <c r="AD287" s="47">
        <f t="shared" si="55"/>
        <v>400</v>
      </c>
      <c r="AE287" s="88">
        <f t="shared" si="59"/>
        <v>0</v>
      </c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7">
        <f t="shared" si="56"/>
        <v>400</v>
      </c>
      <c r="AV287" s="88">
        <f t="shared" si="60"/>
        <v>0</v>
      </c>
      <c r="AW287" s="43"/>
      <c r="AX287" s="43"/>
      <c r="AY287" s="43"/>
      <c r="AZ287" s="43"/>
      <c r="BA287" s="43"/>
      <c r="BB287" s="43"/>
      <c r="BC287" s="43"/>
      <c r="BD287" s="43"/>
      <c r="BE287" s="43"/>
    </row>
    <row r="288" spans="1:57" ht="12" customHeight="1">
      <c r="A288" s="37">
        <v>281</v>
      </c>
      <c r="B288" s="39"/>
      <c r="C288" s="39"/>
      <c r="D288" s="39"/>
      <c r="E288" s="39"/>
      <c r="F288" s="42">
        <v>18.5313029598</v>
      </c>
      <c r="G288" s="42">
        <v>-72.3626890405</v>
      </c>
      <c r="H288" s="43" t="s">
        <v>320</v>
      </c>
      <c r="I288" s="44">
        <v>1000</v>
      </c>
      <c r="J288" s="43">
        <f t="shared" si="61"/>
        <v>200</v>
      </c>
      <c r="K288" s="64"/>
      <c r="L288" s="43"/>
      <c r="M288" s="43"/>
      <c r="N288" s="43"/>
      <c r="O288" s="40">
        <f t="shared" si="52"/>
        <v>15000</v>
      </c>
      <c r="P288" s="88">
        <f t="shared" si="57"/>
        <v>0</v>
      </c>
      <c r="Q288" s="43"/>
      <c r="R288" s="47">
        <f t="shared" si="53"/>
        <v>4</v>
      </c>
      <c r="S288" s="88">
        <f t="shared" si="58"/>
        <v>0</v>
      </c>
      <c r="T288" s="43"/>
      <c r="U288" s="43"/>
      <c r="V288" s="43"/>
      <c r="W288" s="47">
        <f t="shared" si="54"/>
        <v>50</v>
      </c>
      <c r="X288" s="88">
        <f t="shared" si="51"/>
        <v>0</v>
      </c>
      <c r="Y288" s="43"/>
      <c r="Z288" s="43"/>
      <c r="AA288" s="43"/>
      <c r="AB288" s="43"/>
      <c r="AC288" s="43"/>
      <c r="AD288" s="47">
        <f t="shared" si="55"/>
        <v>200</v>
      </c>
      <c r="AE288" s="88">
        <f t="shared" si="59"/>
        <v>0</v>
      </c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7">
        <f t="shared" si="56"/>
        <v>200</v>
      </c>
      <c r="AV288" s="88">
        <f t="shared" si="60"/>
        <v>0</v>
      </c>
      <c r="AW288" s="43"/>
      <c r="AX288" s="43"/>
      <c r="AY288" s="43"/>
      <c r="AZ288" s="43"/>
      <c r="BA288" s="43"/>
      <c r="BB288" s="43"/>
      <c r="BC288" s="43"/>
      <c r="BD288" s="43"/>
      <c r="BE288" s="43"/>
    </row>
    <row r="289" spans="1:57" ht="12" customHeight="1">
      <c r="A289" s="37">
        <v>282</v>
      </c>
      <c r="B289" s="39"/>
      <c r="C289" s="39"/>
      <c r="D289" s="39"/>
      <c r="E289" s="39"/>
      <c r="F289" s="42">
        <v>18.53182574</v>
      </c>
      <c r="G289" s="42">
        <v>-72.3613434898</v>
      </c>
      <c r="H289" s="43" t="s">
        <v>321</v>
      </c>
      <c r="I289" s="44">
        <v>10000</v>
      </c>
      <c r="J289" s="43">
        <f t="shared" si="61"/>
        <v>2000</v>
      </c>
      <c r="K289" s="64"/>
      <c r="L289" s="43"/>
      <c r="M289" s="43"/>
      <c r="N289" s="43"/>
      <c r="O289" s="40">
        <f t="shared" si="52"/>
        <v>150000</v>
      </c>
      <c r="P289" s="88">
        <f t="shared" si="57"/>
        <v>0</v>
      </c>
      <c r="Q289" s="43"/>
      <c r="R289" s="47">
        <f t="shared" si="53"/>
        <v>40</v>
      </c>
      <c r="S289" s="88">
        <f t="shared" si="58"/>
        <v>0</v>
      </c>
      <c r="T289" s="43"/>
      <c r="U289" s="43"/>
      <c r="V289" s="43"/>
      <c r="W289" s="47">
        <f t="shared" si="54"/>
        <v>500</v>
      </c>
      <c r="X289" s="88">
        <f t="shared" si="51"/>
        <v>0</v>
      </c>
      <c r="Y289" s="43"/>
      <c r="Z289" s="43"/>
      <c r="AA289" s="43"/>
      <c r="AB289" s="43"/>
      <c r="AC289" s="43"/>
      <c r="AD289" s="47">
        <f t="shared" si="55"/>
        <v>2000</v>
      </c>
      <c r="AE289" s="88">
        <f t="shared" si="59"/>
        <v>0</v>
      </c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7">
        <f t="shared" si="56"/>
        <v>2000</v>
      </c>
      <c r="AV289" s="88">
        <f t="shared" si="60"/>
        <v>0</v>
      </c>
      <c r="AW289" s="43"/>
      <c r="AX289" s="43"/>
      <c r="AY289" s="43"/>
      <c r="AZ289" s="43"/>
      <c r="BA289" s="43"/>
      <c r="BB289" s="43"/>
      <c r="BC289" s="43"/>
      <c r="BD289" s="43"/>
      <c r="BE289" s="43"/>
    </row>
    <row r="290" spans="1:57" ht="22.5">
      <c r="A290" s="37">
        <v>283</v>
      </c>
      <c r="B290" s="39"/>
      <c r="C290" s="39"/>
      <c r="D290" s="39"/>
      <c r="E290" s="39"/>
      <c r="F290" s="42">
        <v>18.5324972218</v>
      </c>
      <c r="G290" s="42">
        <v>-72.2908638886</v>
      </c>
      <c r="H290" s="43" t="s">
        <v>322</v>
      </c>
      <c r="I290" s="44">
        <v>50</v>
      </c>
      <c r="J290" s="43">
        <f t="shared" si="61"/>
        <v>10</v>
      </c>
      <c r="K290" s="64"/>
      <c r="L290" s="43"/>
      <c r="M290" s="43"/>
      <c r="N290" s="43"/>
      <c r="O290" s="40">
        <f t="shared" si="52"/>
        <v>750</v>
      </c>
      <c r="P290" s="88">
        <f t="shared" si="57"/>
        <v>0</v>
      </c>
      <c r="Q290" s="43"/>
      <c r="R290" s="47">
        <f t="shared" si="53"/>
        <v>0.2</v>
      </c>
      <c r="S290" s="88">
        <f t="shared" si="58"/>
        <v>0</v>
      </c>
      <c r="T290" s="43"/>
      <c r="U290" s="43"/>
      <c r="V290" s="43"/>
      <c r="W290" s="47">
        <f t="shared" si="54"/>
        <v>2.5</v>
      </c>
      <c r="X290" s="88">
        <f t="shared" si="51"/>
        <v>0</v>
      </c>
      <c r="Y290" s="43"/>
      <c r="Z290" s="43"/>
      <c r="AA290" s="43"/>
      <c r="AB290" s="43"/>
      <c r="AC290" s="43"/>
      <c r="AD290" s="47">
        <f t="shared" si="55"/>
        <v>10</v>
      </c>
      <c r="AE290" s="88">
        <f t="shared" si="59"/>
        <v>0</v>
      </c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7">
        <f t="shared" si="56"/>
        <v>10</v>
      </c>
      <c r="AV290" s="88">
        <f t="shared" si="60"/>
        <v>0</v>
      </c>
      <c r="AW290" s="43"/>
      <c r="AX290" s="43"/>
      <c r="AY290" s="43"/>
      <c r="AZ290" s="43"/>
      <c r="BA290" s="43"/>
      <c r="BB290" s="43"/>
      <c r="BC290" s="43"/>
      <c r="BD290" s="43"/>
      <c r="BE290" s="43"/>
    </row>
    <row r="291" spans="1:57" ht="12" customHeight="1">
      <c r="A291" s="37">
        <v>284</v>
      </c>
      <c r="B291" s="39"/>
      <c r="C291" s="39"/>
      <c r="D291" s="39"/>
      <c r="E291" s="39"/>
      <c r="F291" s="42">
        <v>18.5380940607</v>
      </c>
      <c r="G291" s="42">
        <v>-72.3926008707</v>
      </c>
      <c r="H291" s="43" t="s">
        <v>323</v>
      </c>
      <c r="I291" s="44">
        <v>3000</v>
      </c>
      <c r="J291" s="43">
        <f t="shared" si="61"/>
        <v>600</v>
      </c>
      <c r="K291" s="64"/>
      <c r="L291" s="43"/>
      <c r="M291" s="43"/>
      <c r="N291" s="43"/>
      <c r="O291" s="40">
        <f t="shared" si="52"/>
        <v>45000</v>
      </c>
      <c r="P291" s="88">
        <f t="shared" si="57"/>
        <v>0</v>
      </c>
      <c r="Q291" s="43"/>
      <c r="R291" s="47">
        <f t="shared" si="53"/>
        <v>12</v>
      </c>
      <c r="S291" s="88">
        <f t="shared" si="58"/>
        <v>0</v>
      </c>
      <c r="T291" s="43"/>
      <c r="U291" s="43"/>
      <c r="V291" s="43"/>
      <c r="W291" s="47">
        <f t="shared" si="54"/>
        <v>150</v>
      </c>
      <c r="X291" s="88">
        <f t="shared" si="51"/>
        <v>0</v>
      </c>
      <c r="Y291" s="43"/>
      <c r="Z291" s="43"/>
      <c r="AA291" s="43"/>
      <c r="AB291" s="43"/>
      <c r="AC291" s="43"/>
      <c r="AD291" s="47">
        <f t="shared" si="55"/>
        <v>600</v>
      </c>
      <c r="AE291" s="88">
        <f t="shared" si="59"/>
        <v>0</v>
      </c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7">
        <f t="shared" si="56"/>
        <v>600</v>
      </c>
      <c r="AV291" s="88">
        <f t="shared" si="60"/>
        <v>0</v>
      </c>
      <c r="AW291" s="43"/>
      <c r="AX291" s="43"/>
      <c r="AY291" s="43"/>
      <c r="AZ291" s="43"/>
      <c r="BA291" s="43"/>
      <c r="BB291" s="43"/>
      <c r="BC291" s="43"/>
      <c r="BD291" s="43"/>
      <c r="BE291" s="43"/>
    </row>
    <row r="292" spans="1:57" ht="12.75">
      <c r="A292" s="37">
        <v>285</v>
      </c>
      <c r="B292" s="39"/>
      <c r="C292" s="39"/>
      <c r="D292" s="39"/>
      <c r="E292" s="39"/>
      <c r="F292" s="42">
        <v>18.54957472</v>
      </c>
      <c r="G292" s="42">
        <v>-72.3267074347</v>
      </c>
      <c r="H292" s="43" t="s">
        <v>324</v>
      </c>
      <c r="I292" s="44">
        <v>7000</v>
      </c>
      <c r="J292" s="43">
        <f t="shared" si="61"/>
        <v>1400</v>
      </c>
      <c r="K292" s="64"/>
      <c r="L292" s="43"/>
      <c r="M292" s="43"/>
      <c r="N292" s="43"/>
      <c r="O292" s="40">
        <f t="shared" si="52"/>
        <v>105000</v>
      </c>
      <c r="P292" s="88">
        <f t="shared" si="57"/>
        <v>0</v>
      </c>
      <c r="Q292" s="43"/>
      <c r="R292" s="47">
        <f t="shared" si="53"/>
        <v>28</v>
      </c>
      <c r="S292" s="88">
        <f t="shared" si="58"/>
        <v>0</v>
      </c>
      <c r="T292" s="43"/>
      <c r="U292" s="43"/>
      <c r="V292" s="43"/>
      <c r="W292" s="47">
        <f t="shared" si="54"/>
        <v>350</v>
      </c>
      <c r="X292" s="88">
        <f t="shared" si="51"/>
        <v>0</v>
      </c>
      <c r="Y292" s="43"/>
      <c r="Z292" s="43"/>
      <c r="AA292" s="43"/>
      <c r="AB292" s="43"/>
      <c r="AC292" s="43"/>
      <c r="AD292" s="47">
        <f t="shared" si="55"/>
        <v>1400</v>
      </c>
      <c r="AE292" s="88">
        <f t="shared" si="59"/>
        <v>0</v>
      </c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7">
        <f t="shared" si="56"/>
        <v>1400</v>
      </c>
      <c r="AV292" s="88">
        <f t="shared" si="60"/>
        <v>0</v>
      </c>
      <c r="AW292" s="43"/>
      <c r="AX292" s="43"/>
      <c r="AY292" s="43"/>
      <c r="AZ292" s="43"/>
      <c r="BA292" s="43"/>
      <c r="BB292" s="43"/>
      <c r="BC292" s="43"/>
      <c r="BD292" s="43"/>
      <c r="BE292" s="43"/>
    </row>
    <row r="293" spans="1:57" ht="12.75">
      <c r="A293" s="37">
        <v>286</v>
      </c>
      <c r="B293" s="39"/>
      <c r="C293" s="39"/>
      <c r="D293" s="39"/>
      <c r="E293" s="39"/>
      <c r="F293" s="42">
        <v>18.5506191072</v>
      </c>
      <c r="G293" s="42">
        <v>-72.3296800232</v>
      </c>
      <c r="H293" s="43" t="s">
        <v>325</v>
      </c>
      <c r="I293" s="44">
        <v>200</v>
      </c>
      <c r="J293" s="43">
        <f t="shared" si="61"/>
        <v>40</v>
      </c>
      <c r="K293" s="64"/>
      <c r="L293" s="43"/>
      <c r="M293" s="43"/>
      <c r="N293" s="43"/>
      <c r="O293" s="40">
        <f t="shared" si="52"/>
        <v>3000</v>
      </c>
      <c r="P293" s="88">
        <f t="shared" si="57"/>
        <v>0</v>
      </c>
      <c r="Q293" s="43"/>
      <c r="R293" s="47">
        <f t="shared" si="53"/>
        <v>0.8</v>
      </c>
      <c r="S293" s="88">
        <f t="shared" si="58"/>
        <v>0</v>
      </c>
      <c r="T293" s="43"/>
      <c r="U293" s="43"/>
      <c r="V293" s="43"/>
      <c r="W293" s="47">
        <f t="shared" si="54"/>
        <v>10</v>
      </c>
      <c r="X293" s="88">
        <f t="shared" si="51"/>
        <v>0</v>
      </c>
      <c r="Y293" s="43"/>
      <c r="Z293" s="43"/>
      <c r="AA293" s="43"/>
      <c r="AB293" s="43"/>
      <c r="AC293" s="43"/>
      <c r="AD293" s="47">
        <f t="shared" si="55"/>
        <v>40</v>
      </c>
      <c r="AE293" s="88">
        <f t="shared" si="59"/>
        <v>0</v>
      </c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7">
        <f t="shared" si="56"/>
        <v>40</v>
      </c>
      <c r="AV293" s="88">
        <f t="shared" si="60"/>
        <v>0</v>
      </c>
      <c r="AW293" s="43"/>
      <c r="AX293" s="43"/>
      <c r="AY293" s="43"/>
      <c r="AZ293" s="43"/>
      <c r="BA293" s="43"/>
      <c r="BB293" s="43"/>
      <c r="BC293" s="43"/>
      <c r="BD293" s="43"/>
      <c r="BE293" s="43"/>
    </row>
    <row r="294" spans="1:57" ht="22.5">
      <c r="A294" s="37">
        <v>287</v>
      </c>
      <c r="B294" s="39"/>
      <c r="C294" s="39"/>
      <c r="D294" s="39"/>
      <c r="E294" s="39"/>
      <c r="F294" s="42">
        <v>18.5524747208</v>
      </c>
      <c r="G294" s="42">
        <v>-72.333847441</v>
      </c>
      <c r="H294" s="43" t="s">
        <v>326</v>
      </c>
      <c r="I294" s="44">
        <v>342</v>
      </c>
      <c r="J294" s="43">
        <f t="shared" si="61"/>
        <v>68.4</v>
      </c>
      <c r="K294" s="64"/>
      <c r="L294" s="43"/>
      <c r="M294" s="43"/>
      <c r="N294" s="43"/>
      <c r="O294" s="40">
        <f t="shared" si="52"/>
        <v>5130</v>
      </c>
      <c r="P294" s="88">
        <f t="shared" si="57"/>
        <v>0</v>
      </c>
      <c r="Q294" s="43"/>
      <c r="R294" s="47">
        <f t="shared" si="53"/>
        <v>1.368</v>
      </c>
      <c r="S294" s="88">
        <f t="shared" si="58"/>
        <v>0</v>
      </c>
      <c r="T294" s="43"/>
      <c r="U294" s="43"/>
      <c r="V294" s="43"/>
      <c r="W294" s="47">
        <f t="shared" si="54"/>
        <v>17.1</v>
      </c>
      <c r="X294" s="88">
        <f t="shared" si="51"/>
        <v>0</v>
      </c>
      <c r="Y294" s="43"/>
      <c r="Z294" s="43"/>
      <c r="AA294" s="43"/>
      <c r="AB294" s="43"/>
      <c r="AC294" s="43"/>
      <c r="AD294" s="47">
        <f t="shared" si="55"/>
        <v>68.4</v>
      </c>
      <c r="AE294" s="88">
        <f t="shared" si="59"/>
        <v>0</v>
      </c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7">
        <f t="shared" si="56"/>
        <v>68.4</v>
      </c>
      <c r="AV294" s="88">
        <f t="shared" si="60"/>
        <v>0</v>
      </c>
      <c r="AW294" s="43"/>
      <c r="AX294" s="43"/>
      <c r="AY294" s="43"/>
      <c r="AZ294" s="43"/>
      <c r="BA294" s="43"/>
      <c r="BB294" s="43"/>
      <c r="BC294" s="43"/>
      <c r="BD294" s="43"/>
      <c r="BE294" s="43"/>
    </row>
    <row r="295" spans="1:57" ht="12" customHeight="1">
      <c r="A295" s="37">
        <v>288</v>
      </c>
      <c r="B295" s="39"/>
      <c r="C295" s="39"/>
      <c r="D295" s="39"/>
      <c r="E295" s="39"/>
      <c r="F295" s="42">
        <v>18.5529449075</v>
      </c>
      <c r="G295" s="42">
        <v>-72.3347491476</v>
      </c>
      <c r="H295" s="43" t="s">
        <v>327</v>
      </c>
      <c r="I295" s="44">
        <v>400</v>
      </c>
      <c r="J295" s="43">
        <f t="shared" si="61"/>
        <v>80</v>
      </c>
      <c r="K295" s="64"/>
      <c r="L295" s="43"/>
      <c r="M295" s="43"/>
      <c r="N295" s="43"/>
      <c r="O295" s="40">
        <f t="shared" si="52"/>
        <v>6000</v>
      </c>
      <c r="P295" s="88">
        <f t="shared" si="57"/>
        <v>0</v>
      </c>
      <c r="Q295" s="43"/>
      <c r="R295" s="47">
        <f t="shared" si="53"/>
        <v>1.6</v>
      </c>
      <c r="S295" s="88">
        <f t="shared" si="58"/>
        <v>0</v>
      </c>
      <c r="T295" s="43"/>
      <c r="U295" s="43"/>
      <c r="V295" s="43"/>
      <c r="W295" s="47">
        <f t="shared" si="54"/>
        <v>20</v>
      </c>
      <c r="X295" s="88">
        <f t="shared" si="51"/>
        <v>0</v>
      </c>
      <c r="Y295" s="43"/>
      <c r="Z295" s="43"/>
      <c r="AA295" s="43"/>
      <c r="AB295" s="43"/>
      <c r="AC295" s="43"/>
      <c r="AD295" s="47">
        <f t="shared" si="55"/>
        <v>80</v>
      </c>
      <c r="AE295" s="88">
        <f t="shared" si="59"/>
        <v>0</v>
      </c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7">
        <f t="shared" si="56"/>
        <v>80</v>
      </c>
      <c r="AV295" s="88">
        <f t="shared" si="60"/>
        <v>0</v>
      </c>
      <c r="AW295" s="43"/>
      <c r="AX295" s="43"/>
      <c r="AY295" s="43"/>
      <c r="AZ295" s="43"/>
      <c r="BA295" s="43"/>
      <c r="BB295" s="43"/>
      <c r="BC295" s="43"/>
      <c r="BD295" s="43"/>
      <c r="BE295" s="43"/>
    </row>
    <row r="296" spans="1:57" ht="22.5">
      <c r="A296" s="37">
        <v>289</v>
      </c>
      <c r="B296" s="39"/>
      <c r="C296" s="39"/>
      <c r="D296" s="39"/>
      <c r="E296" s="39"/>
      <c r="F296" s="42">
        <v>18.5536888893</v>
      </c>
      <c r="G296" s="42">
        <v>-72.3148666668</v>
      </c>
      <c r="H296" s="43" t="s">
        <v>328</v>
      </c>
      <c r="I296" s="44">
        <v>400</v>
      </c>
      <c r="J296" s="43">
        <f t="shared" si="61"/>
        <v>80</v>
      </c>
      <c r="K296" s="64"/>
      <c r="L296" s="43"/>
      <c r="M296" s="43"/>
      <c r="N296" s="43"/>
      <c r="O296" s="40">
        <f t="shared" si="52"/>
        <v>6000</v>
      </c>
      <c r="P296" s="88">
        <f t="shared" si="57"/>
        <v>0</v>
      </c>
      <c r="Q296" s="43"/>
      <c r="R296" s="47">
        <f t="shared" si="53"/>
        <v>1.6</v>
      </c>
      <c r="S296" s="88">
        <f t="shared" si="58"/>
        <v>0</v>
      </c>
      <c r="T296" s="43"/>
      <c r="U296" s="43"/>
      <c r="V296" s="43"/>
      <c r="W296" s="47">
        <f t="shared" si="54"/>
        <v>20</v>
      </c>
      <c r="X296" s="88">
        <f t="shared" si="51"/>
        <v>0</v>
      </c>
      <c r="Y296" s="43"/>
      <c r="Z296" s="43"/>
      <c r="AA296" s="43"/>
      <c r="AB296" s="43"/>
      <c r="AC296" s="43"/>
      <c r="AD296" s="47">
        <f t="shared" si="55"/>
        <v>80</v>
      </c>
      <c r="AE296" s="88">
        <f t="shared" si="59"/>
        <v>0</v>
      </c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7">
        <f t="shared" si="56"/>
        <v>80</v>
      </c>
      <c r="AV296" s="88">
        <f t="shared" si="60"/>
        <v>0</v>
      </c>
      <c r="AW296" s="43"/>
      <c r="AX296" s="43"/>
      <c r="AY296" s="43"/>
      <c r="AZ296" s="43"/>
      <c r="BA296" s="43"/>
      <c r="BB296" s="43"/>
      <c r="BC296" s="43"/>
      <c r="BD296" s="43"/>
      <c r="BE296" s="43"/>
    </row>
    <row r="297" spans="1:57" ht="12.75">
      <c r="A297" s="37">
        <v>290</v>
      </c>
      <c r="B297" s="39"/>
      <c r="C297" s="39"/>
      <c r="D297" s="39"/>
      <c r="E297" s="39"/>
      <c r="F297" s="42">
        <v>18.5548349064</v>
      </c>
      <c r="G297" s="42">
        <v>-72.3289391456</v>
      </c>
      <c r="H297" s="43" t="s">
        <v>329</v>
      </c>
      <c r="I297" s="44">
        <v>3600</v>
      </c>
      <c r="J297" s="43">
        <f t="shared" si="61"/>
        <v>720</v>
      </c>
      <c r="K297" s="64"/>
      <c r="L297" s="43"/>
      <c r="M297" s="43"/>
      <c r="N297" s="43"/>
      <c r="O297" s="40">
        <f t="shared" si="52"/>
        <v>54000</v>
      </c>
      <c r="P297" s="88">
        <f t="shared" si="57"/>
        <v>0</v>
      </c>
      <c r="Q297" s="43"/>
      <c r="R297" s="47">
        <f t="shared" si="53"/>
        <v>14.4</v>
      </c>
      <c r="S297" s="88">
        <f t="shared" si="58"/>
        <v>0</v>
      </c>
      <c r="T297" s="43"/>
      <c r="U297" s="43"/>
      <c r="V297" s="43"/>
      <c r="W297" s="47">
        <f t="shared" si="54"/>
        <v>180</v>
      </c>
      <c r="X297" s="88">
        <f t="shared" si="51"/>
        <v>0</v>
      </c>
      <c r="Y297" s="43"/>
      <c r="Z297" s="43"/>
      <c r="AA297" s="43"/>
      <c r="AB297" s="43"/>
      <c r="AC297" s="43"/>
      <c r="AD297" s="47">
        <f t="shared" si="55"/>
        <v>720</v>
      </c>
      <c r="AE297" s="88">
        <f t="shared" si="59"/>
        <v>0</v>
      </c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7">
        <f t="shared" si="56"/>
        <v>720</v>
      </c>
      <c r="AV297" s="88">
        <f t="shared" si="60"/>
        <v>0</v>
      </c>
      <c r="AW297" s="43"/>
      <c r="AX297" s="43"/>
      <c r="AY297" s="43"/>
      <c r="AZ297" s="43"/>
      <c r="BA297" s="43"/>
      <c r="BB297" s="43"/>
      <c r="BC297" s="43"/>
      <c r="BD297" s="43"/>
      <c r="BE297" s="43"/>
    </row>
    <row r="298" spans="1:57" ht="12.75">
      <c r="A298" s="37">
        <v>291</v>
      </c>
      <c r="B298" s="39"/>
      <c r="C298" s="39"/>
      <c r="D298" s="39"/>
      <c r="E298" s="39"/>
      <c r="F298" s="42">
        <v>18.5562147208</v>
      </c>
      <c r="G298" s="42">
        <v>-72.3330474394</v>
      </c>
      <c r="H298" s="43" t="s">
        <v>330</v>
      </c>
      <c r="I298" s="44">
        <v>7000</v>
      </c>
      <c r="J298" s="43">
        <f t="shared" si="61"/>
        <v>1400</v>
      </c>
      <c r="K298" s="64"/>
      <c r="L298" s="43"/>
      <c r="M298" s="43"/>
      <c r="N298" s="43"/>
      <c r="O298" s="40">
        <f t="shared" si="52"/>
        <v>105000</v>
      </c>
      <c r="P298" s="88">
        <f t="shared" si="57"/>
        <v>0</v>
      </c>
      <c r="Q298" s="43"/>
      <c r="R298" s="47">
        <f t="shared" si="53"/>
        <v>28</v>
      </c>
      <c r="S298" s="88">
        <f t="shared" si="58"/>
        <v>0</v>
      </c>
      <c r="T298" s="43"/>
      <c r="U298" s="43"/>
      <c r="V298" s="43"/>
      <c r="W298" s="47">
        <f t="shared" si="54"/>
        <v>350</v>
      </c>
      <c r="X298" s="88">
        <f t="shared" si="51"/>
        <v>0</v>
      </c>
      <c r="Y298" s="43"/>
      <c r="Z298" s="43"/>
      <c r="AA298" s="43"/>
      <c r="AB298" s="43"/>
      <c r="AC298" s="43"/>
      <c r="AD298" s="47">
        <f t="shared" si="55"/>
        <v>1400</v>
      </c>
      <c r="AE298" s="88">
        <f t="shared" si="59"/>
        <v>0</v>
      </c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7">
        <f t="shared" si="56"/>
        <v>1400</v>
      </c>
      <c r="AV298" s="88">
        <f t="shared" si="60"/>
        <v>0</v>
      </c>
      <c r="AW298" s="43"/>
      <c r="AX298" s="43"/>
      <c r="AY298" s="43"/>
      <c r="AZ298" s="43"/>
      <c r="BA298" s="43"/>
      <c r="BB298" s="43"/>
      <c r="BC298" s="43"/>
      <c r="BD298" s="43"/>
      <c r="BE298" s="43"/>
    </row>
    <row r="299" spans="1:57" ht="22.5">
      <c r="A299" s="37">
        <v>292</v>
      </c>
      <c r="B299" s="39"/>
      <c r="C299" s="39"/>
      <c r="D299" s="39"/>
      <c r="E299" s="39"/>
      <c r="F299" s="42">
        <v>18.5575055559</v>
      </c>
      <c r="G299" s="42">
        <v>-72.3151666669</v>
      </c>
      <c r="H299" s="43" t="s">
        <v>331</v>
      </c>
      <c r="I299" s="44">
        <v>200</v>
      </c>
      <c r="J299" s="43">
        <f t="shared" si="61"/>
        <v>40</v>
      </c>
      <c r="K299" s="64"/>
      <c r="L299" s="43"/>
      <c r="M299" s="43"/>
      <c r="N299" s="43"/>
      <c r="O299" s="40">
        <f t="shared" si="52"/>
        <v>3000</v>
      </c>
      <c r="P299" s="88">
        <f t="shared" si="57"/>
        <v>0</v>
      </c>
      <c r="Q299" s="43"/>
      <c r="R299" s="47">
        <f t="shared" si="53"/>
        <v>0.8</v>
      </c>
      <c r="S299" s="88">
        <f t="shared" si="58"/>
        <v>0</v>
      </c>
      <c r="T299" s="43"/>
      <c r="U299" s="43"/>
      <c r="V299" s="43"/>
      <c r="W299" s="47">
        <f t="shared" si="54"/>
        <v>10</v>
      </c>
      <c r="X299" s="88">
        <f t="shared" si="51"/>
        <v>0</v>
      </c>
      <c r="Y299" s="43"/>
      <c r="Z299" s="43"/>
      <c r="AA299" s="43"/>
      <c r="AB299" s="43"/>
      <c r="AC299" s="43"/>
      <c r="AD299" s="47">
        <f t="shared" si="55"/>
        <v>40</v>
      </c>
      <c r="AE299" s="88">
        <f t="shared" si="59"/>
        <v>0</v>
      </c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7">
        <f t="shared" si="56"/>
        <v>40</v>
      </c>
      <c r="AV299" s="88">
        <f t="shared" si="60"/>
        <v>0</v>
      </c>
      <c r="AW299" s="43"/>
      <c r="AX299" s="43"/>
      <c r="AY299" s="43"/>
      <c r="AZ299" s="43"/>
      <c r="BA299" s="43"/>
      <c r="BB299" s="43"/>
      <c r="BC299" s="43"/>
      <c r="BD299" s="43"/>
      <c r="BE299" s="43"/>
    </row>
    <row r="300" spans="1:57" ht="22.5">
      <c r="A300" s="37">
        <v>293</v>
      </c>
      <c r="B300" s="39"/>
      <c r="C300" s="39"/>
      <c r="D300" s="39"/>
      <c r="E300" s="39"/>
      <c r="F300" s="42">
        <v>18.5587972224</v>
      </c>
      <c r="G300" s="42">
        <v>-72.316813889</v>
      </c>
      <c r="H300" s="43" t="s">
        <v>332</v>
      </c>
      <c r="I300" s="44">
        <v>400</v>
      </c>
      <c r="J300" s="43">
        <f t="shared" si="61"/>
        <v>80</v>
      </c>
      <c r="K300" s="64"/>
      <c r="L300" s="43"/>
      <c r="M300" s="43"/>
      <c r="N300" s="43"/>
      <c r="O300" s="40">
        <f t="shared" si="52"/>
        <v>6000</v>
      </c>
      <c r="P300" s="88">
        <f t="shared" si="57"/>
        <v>0</v>
      </c>
      <c r="Q300" s="43"/>
      <c r="R300" s="47">
        <f t="shared" si="53"/>
        <v>1.6</v>
      </c>
      <c r="S300" s="88">
        <f t="shared" si="58"/>
        <v>0</v>
      </c>
      <c r="T300" s="43"/>
      <c r="U300" s="43"/>
      <c r="V300" s="43"/>
      <c r="W300" s="47">
        <f t="shared" si="54"/>
        <v>20</v>
      </c>
      <c r="X300" s="88">
        <f t="shared" si="51"/>
        <v>0</v>
      </c>
      <c r="Y300" s="43"/>
      <c r="Z300" s="43"/>
      <c r="AA300" s="43"/>
      <c r="AB300" s="43"/>
      <c r="AC300" s="43"/>
      <c r="AD300" s="47">
        <f t="shared" si="55"/>
        <v>80</v>
      </c>
      <c r="AE300" s="88">
        <f t="shared" si="59"/>
        <v>0</v>
      </c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7">
        <f t="shared" si="56"/>
        <v>80</v>
      </c>
      <c r="AV300" s="88">
        <f t="shared" si="60"/>
        <v>0</v>
      </c>
      <c r="AW300" s="43"/>
      <c r="AX300" s="43"/>
      <c r="AY300" s="43"/>
      <c r="AZ300" s="43"/>
      <c r="BA300" s="43"/>
      <c r="BB300" s="43"/>
      <c r="BC300" s="43"/>
      <c r="BD300" s="43"/>
      <c r="BE300" s="43"/>
    </row>
    <row r="301" spans="1:57" ht="12.75">
      <c r="A301" s="37">
        <v>294</v>
      </c>
      <c r="B301" s="39"/>
      <c r="C301" s="39"/>
      <c r="D301" s="39"/>
      <c r="E301" s="39"/>
      <c r="F301" s="42">
        <v>18.5612805556</v>
      </c>
      <c r="G301" s="42">
        <v>-72.28995</v>
      </c>
      <c r="H301" s="43" t="s">
        <v>333</v>
      </c>
      <c r="I301" s="44">
        <v>2000</v>
      </c>
      <c r="J301" s="43">
        <f t="shared" si="61"/>
        <v>400</v>
      </c>
      <c r="K301" s="64"/>
      <c r="L301" s="43"/>
      <c r="M301" s="43"/>
      <c r="N301" s="43"/>
      <c r="O301" s="40">
        <f t="shared" si="52"/>
        <v>30000</v>
      </c>
      <c r="P301" s="88">
        <f t="shared" si="57"/>
        <v>0</v>
      </c>
      <c r="Q301" s="43"/>
      <c r="R301" s="47">
        <f t="shared" si="53"/>
        <v>8</v>
      </c>
      <c r="S301" s="88">
        <f t="shared" si="58"/>
        <v>0</v>
      </c>
      <c r="T301" s="43"/>
      <c r="U301" s="43"/>
      <c r="V301" s="43"/>
      <c r="W301" s="47">
        <f t="shared" si="54"/>
        <v>100</v>
      </c>
      <c r="X301" s="88">
        <f t="shared" si="51"/>
        <v>0</v>
      </c>
      <c r="Y301" s="43"/>
      <c r="Z301" s="43"/>
      <c r="AA301" s="43"/>
      <c r="AB301" s="43"/>
      <c r="AC301" s="43"/>
      <c r="AD301" s="47">
        <f t="shared" si="55"/>
        <v>400</v>
      </c>
      <c r="AE301" s="88">
        <f t="shared" si="59"/>
        <v>0</v>
      </c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7">
        <f t="shared" si="56"/>
        <v>400</v>
      </c>
      <c r="AV301" s="88">
        <f t="shared" si="60"/>
        <v>0</v>
      </c>
      <c r="AW301" s="43"/>
      <c r="AX301" s="43"/>
      <c r="AY301" s="43"/>
      <c r="AZ301" s="43"/>
      <c r="BA301" s="43"/>
      <c r="BB301" s="43"/>
      <c r="BC301" s="43"/>
      <c r="BD301" s="43"/>
      <c r="BE301" s="43"/>
    </row>
    <row r="302" spans="1:57" ht="12.75">
      <c r="A302" s="37">
        <v>295</v>
      </c>
      <c r="B302" s="39"/>
      <c r="C302" s="39"/>
      <c r="D302" s="39"/>
      <c r="E302" s="39"/>
      <c r="F302" s="42">
        <v>18.5633916664</v>
      </c>
      <c r="G302" s="42">
        <v>-72.2878694445</v>
      </c>
      <c r="H302" s="43" t="s">
        <v>334</v>
      </c>
      <c r="I302" s="44">
        <v>3000</v>
      </c>
      <c r="J302" s="43">
        <f t="shared" si="61"/>
        <v>600</v>
      </c>
      <c r="K302" s="64"/>
      <c r="L302" s="43"/>
      <c r="M302" s="43"/>
      <c r="N302" s="43"/>
      <c r="O302" s="40">
        <f t="shared" si="52"/>
        <v>45000</v>
      </c>
      <c r="P302" s="88">
        <f t="shared" si="57"/>
        <v>0</v>
      </c>
      <c r="Q302" s="43"/>
      <c r="R302" s="47">
        <f t="shared" si="53"/>
        <v>12</v>
      </c>
      <c r="S302" s="88">
        <f t="shared" si="58"/>
        <v>0</v>
      </c>
      <c r="T302" s="43"/>
      <c r="U302" s="43"/>
      <c r="V302" s="43"/>
      <c r="W302" s="47">
        <f t="shared" si="54"/>
        <v>150</v>
      </c>
      <c r="X302" s="88">
        <f t="shared" si="51"/>
        <v>0</v>
      </c>
      <c r="Y302" s="43"/>
      <c r="Z302" s="43"/>
      <c r="AA302" s="43"/>
      <c r="AB302" s="43"/>
      <c r="AC302" s="43"/>
      <c r="AD302" s="47">
        <f t="shared" si="55"/>
        <v>600</v>
      </c>
      <c r="AE302" s="88">
        <f t="shared" si="59"/>
        <v>0</v>
      </c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7">
        <f t="shared" si="56"/>
        <v>600</v>
      </c>
      <c r="AV302" s="88">
        <f t="shared" si="60"/>
        <v>0</v>
      </c>
      <c r="AW302" s="43"/>
      <c r="AX302" s="43"/>
      <c r="AY302" s="43"/>
      <c r="AZ302" s="43"/>
      <c r="BA302" s="43"/>
      <c r="BB302" s="43"/>
      <c r="BC302" s="43"/>
      <c r="BD302" s="43"/>
      <c r="BE302" s="43"/>
    </row>
    <row r="303" spans="1:57" ht="22.5">
      <c r="A303" s="37">
        <v>296</v>
      </c>
      <c r="B303" s="39"/>
      <c r="C303" s="39"/>
      <c r="D303" s="39"/>
      <c r="E303" s="39"/>
      <c r="F303" s="42">
        <v>18.5647777781</v>
      </c>
      <c r="G303" s="42">
        <v>-72.3208833331</v>
      </c>
      <c r="H303" s="43" t="s">
        <v>335</v>
      </c>
      <c r="I303" s="44">
        <v>4100</v>
      </c>
      <c r="J303" s="43">
        <f t="shared" si="61"/>
        <v>820</v>
      </c>
      <c r="K303" s="64"/>
      <c r="L303" s="43"/>
      <c r="M303" s="43"/>
      <c r="N303" s="43"/>
      <c r="O303" s="40">
        <f t="shared" si="52"/>
        <v>61500</v>
      </c>
      <c r="P303" s="88">
        <f t="shared" si="57"/>
        <v>0</v>
      </c>
      <c r="Q303" s="43"/>
      <c r="R303" s="47">
        <f t="shared" si="53"/>
        <v>16.4</v>
      </c>
      <c r="S303" s="88">
        <f t="shared" si="58"/>
        <v>0</v>
      </c>
      <c r="T303" s="43"/>
      <c r="U303" s="43"/>
      <c r="V303" s="43"/>
      <c r="W303" s="47">
        <f t="shared" si="54"/>
        <v>205</v>
      </c>
      <c r="X303" s="88">
        <f t="shared" si="51"/>
        <v>0</v>
      </c>
      <c r="Y303" s="43"/>
      <c r="Z303" s="43"/>
      <c r="AA303" s="43"/>
      <c r="AB303" s="43"/>
      <c r="AC303" s="43"/>
      <c r="AD303" s="47">
        <f t="shared" si="55"/>
        <v>820</v>
      </c>
      <c r="AE303" s="88">
        <f t="shared" si="59"/>
        <v>0</v>
      </c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7">
        <f t="shared" si="56"/>
        <v>820</v>
      </c>
      <c r="AV303" s="88">
        <f t="shared" si="60"/>
        <v>0</v>
      </c>
      <c r="AW303" s="43"/>
      <c r="AX303" s="43"/>
      <c r="AY303" s="43"/>
      <c r="AZ303" s="43"/>
      <c r="BA303" s="43"/>
      <c r="BB303" s="43"/>
      <c r="BC303" s="43"/>
      <c r="BD303" s="43"/>
      <c r="BE303" s="43"/>
    </row>
    <row r="304" spans="1:57" ht="12" customHeight="1">
      <c r="A304" s="37">
        <v>297</v>
      </c>
      <c r="B304" s="39"/>
      <c r="C304" s="39"/>
      <c r="D304" s="39"/>
      <c r="E304" s="39"/>
      <c r="F304" s="42">
        <v>18.5654333335</v>
      </c>
      <c r="G304" s="42">
        <v>-72.3233499998</v>
      </c>
      <c r="H304" s="43" t="s">
        <v>336</v>
      </c>
      <c r="I304" s="44">
        <v>3000</v>
      </c>
      <c r="J304" s="43">
        <f t="shared" si="61"/>
        <v>600</v>
      </c>
      <c r="K304" s="64"/>
      <c r="L304" s="43"/>
      <c r="M304" s="43"/>
      <c r="N304" s="43"/>
      <c r="O304" s="40">
        <f t="shared" si="52"/>
        <v>45000</v>
      </c>
      <c r="P304" s="88">
        <f t="shared" si="57"/>
        <v>0</v>
      </c>
      <c r="Q304" s="43"/>
      <c r="R304" s="47">
        <f t="shared" si="53"/>
        <v>12</v>
      </c>
      <c r="S304" s="88">
        <f t="shared" si="58"/>
        <v>0</v>
      </c>
      <c r="T304" s="43"/>
      <c r="U304" s="43"/>
      <c r="V304" s="43"/>
      <c r="W304" s="47">
        <f t="shared" si="54"/>
        <v>150</v>
      </c>
      <c r="X304" s="88">
        <f t="shared" si="51"/>
        <v>0</v>
      </c>
      <c r="Y304" s="43"/>
      <c r="Z304" s="43"/>
      <c r="AA304" s="43"/>
      <c r="AB304" s="43"/>
      <c r="AC304" s="43"/>
      <c r="AD304" s="47">
        <f t="shared" si="55"/>
        <v>600</v>
      </c>
      <c r="AE304" s="88">
        <f t="shared" si="59"/>
        <v>0</v>
      </c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7">
        <f t="shared" si="56"/>
        <v>600</v>
      </c>
      <c r="AV304" s="88">
        <f t="shared" si="60"/>
        <v>0</v>
      </c>
      <c r="AW304" s="43"/>
      <c r="AX304" s="43"/>
      <c r="AY304" s="43"/>
      <c r="AZ304" s="43"/>
      <c r="BA304" s="43"/>
      <c r="BB304" s="43"/>
      <c r="BC304" s="43"/>
      <c r="BD304" s="43"/>
      <c r="BE304" s="43"/>
    </row>
    <row r="305" spans="1:57" ht="12.75">
      <c r="A305" s="37">
        <v>298</v>
      </c>
      <c r="B305" s="39"/>
      <c r="C305" s="39"/>
      <c r="D305" s="39"/>
      <c r="E305" s="39"/>
      <c r="F305" s="42">
        <v>18.565811111</v>
      </c>
      <c r="G305" s="42">
        <v>-72.3191722219</v>
      </c>
      <c r="H305" s="43" t="s">
        <v>337</v>
      </c>
      <c r="I305" s="44">
        <v>650</v>
      </c>
      <c r="J305" s="43">
        <f t="shared" si="61"/>
        <v>130</v>
      </c>
      <c r="K305" s="64"/>
      <c r="L305" s="43"/>
      <c r="M305" s="43"/>
      <c r="N305" s="43"/>
      <c r="O305" s="40">
        <f t="shared" si="52"/>
        <v>9750</v>
      </c>
      <c r="P305" s="88">
        <f t="shared" si="57"/>
        <v>0</v>
      </c>
      <c r="Q305" s="43"/>
      <c r="R305" s="47">
        <f t="shared" si="53"/>
        <v>2.6</v>
      </c>
      <c r="S305" s="88">
        <f t="shared" si="58"/>
        <v>0</v>
      </c>
      <c r="T305" s="43"/>
      <c r="U305" s="43"/>
      <c r="V305" s="43"/>
      <c r="W305" s="47">
        <f t="shared" si="54"/>
        <v>32.5</v>
      </c>
      <c r="X305" s="88">
        <f t="shared" si="51"/>
        <v>0</v>
      </c>
      <c r="Y305" s="43"/>
      <c r="Z305" s="43"/>
      <c r="AA305" s="43"/>
      <c r="AB305" s="43"/>
      <c r="AC305" s="43"/>
      <c r="AD305" s="47">
        <f t="shared" si="55"/>
        <v>130</v>
      </c>
      <c r="AE305" s="88">
        <f t="shared" si="59"/>
        <v>0</v>
      </c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7">
        <f t="shared" si="56"/>
        <v>130</v>
      </c>
      <c r="AV305" s="88">
        <f t="shared" si="60"/>
        <v>0</v>
      </c>
      <c r="AW305" s="43"/>
      <c r="AX305" s="43"/>
      <c r="AY305" s="43"/>
      <c r="AZ305" s="43"/>
      <c r="BA305" s="43"/>
      <c r="BB305" s="43"/>
      <c r="BC305" s="43"/>
      <c r="BD305" s="43"/>
      <c r="BE305" s="43"/>
    </row>
    <row r="306" spans="1:57" ht="12" customHeight="1">
      <c r="A306" s="37">
        <v>299</v>
      </c>
      <c r="B306" s="39"/>
      <c r="C306" s="40"/>
      <c r="D306" s="39"/>
      <c r="E306" s="39"/>
      <c r="F306" s="41">
        <v>18.5725066666667</v>
      </c>
      <c r="G306" s="41">
        <v>-72.3154</v>
      </c>
      <c r="H306" s="40" t="s">
        <v>338</v>
      </c>
      <c r="I306" s="40">
        <f>J306*5</f>
        <v>350</v>
      </c>
      <c r="J306" s="40">
        <v>70</v>
      </c>
      <c r="K306" s="63"/>
      <c r="L306" s="40"/>
      <c r="M306" s="40"/>
      <c r="N306" s="40"/>
      <c r="O306" s="40">
        <f t="shared" si="52"/>
        <v>5250</v>
      </c>
      <c r="P306" s="88">
        <f t="shared" si="57"/>
        <v>0</v>
      </c>
      <c r="Q306" s="40"/>
      <c r="R306" s="47">
        <f t="shared" si="53"/>
        <v>1.4</v>
      </c>
      <c r="S306" s="88">
        <f t="shared" si="58"/>
        <v>0</v>
      </c>
      <c r="T306" s="40"/>
      <c r="U306" s="40"/>
      <c r="V306" s="40"/>
      <c r="W306" s="47">
        <f t="shared" si="54"/>
        <v>17.5</v>
      </c>
      <c r="X306" s="88">
        <f t="shared" si="51"/>
        <v>0</v>
      </c>
      <c r="Y306" s="40"/>
      <c r="Z306" s="40"/>
      <c r="AA306" s="40"/>
      <c r="AB306" s="40"/>
      <c r="AC306" s="40"/>
      <c r="AD306" s="47">
        <f t="shared" si="55"/>
        <v>70</v>
      </c>
      <c r="AE306" s="88">
        <f t="shared" si="59"/>
        <v>0</v>
      </c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7">
        <f t="shared" si="56"/>
        <v>70</v>
      </c>
      <c r="AV306" s="88">
        <f t="shared" si="60"/>
        <v>0</v>
      </c>
      <c r="AW306" s="40"/>
      <c r="AX306" s="40"/>
      <c r="AY306" s="40"/>
      <c r="AZ306" s="40"/>
      <c r="BA306" s="40"/>
      <c r="BB306" s="40"/>
      <c r="BC306" s="40"/>
      <c r="BD306" s="40"/>
      <c r="BE306" s="40"/>
    </row>
    <row r="307" spans="1:57" ht="12" customHeight="1">
      <c r="A307" s="37">
        <v>300</v>
      </c>
      <c r="B307" s="39"/>
      <c r="C307" s="39"/>
      <c r="D307" s="39"/>
      <c r="E307" s="39"/>
      <c r="F307" s="42">
        <v>18.5784034695</v>
      </c>
      <c r="G307" s="42">
        <v>-72.3301673396</v>
      </c>
      <c r="H307" s="43" t="s">
        <v>339</v>
      </c>
      <c r="I307" s="44">
        <v>3000</v>
      </c>
      <c r="J307" s="43">
        <f>I307/5</f>
        <v>600</v>
      </c>
      <c r="K307" s="64"/>
      <c r="L307" s="43"/>
      <c r="M307" s="43"/>
      <c r="N307" s="43"/>
      <c r="O307" s="40">
        <f t="shared" si="52"/>
        <v>45000</v>
      </c>
      <c r="P307" s="88">
        <f t="shared" si="57"/>
        <v>0</v>
      </c>
      <c r="Q307" s="43"/>
      <c r="R307" s="47">
        <f t="shared" si="53"/>
        <v>12</v>
      </c>
      <c r="S307" s="88">
        <f t="shared" si="58"/>
        <v>0</v>
      </c>
      <c r="T307" s="43"/>
      <c r="U307" s="43"/>
      <c r="V307" s="43"/>
      <c r="W307" s="47">
        <f t="shared" si="54"/>
        <v>150</v>
      </c>
      <c r="X307" s="88">
        <f t="shared" si="51"/>
        <v>0</v>
      </c>
      <c r="Y307" s="43"/>
      <c r="Z307" s="43"/>
      <c r="AA307" s="43"/>
      <c r="AB307" s="43"/>
      <c r="AC307" s="43"/>
      <c r="AD307" s="47">
        <f t="shared" si="55"/>
        <v>600</v>
      </c>
      <c r="AE307" s="88">
        <f t="shared" si="59"/>
        <v>0</v>
      </c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7">
        <f t="shared" si="56"/>
        <v>600</v>
      </c>
      <c r="AV307" s="88">
        <f t="shared" si="60"/>
        <v>0</v>
      </c>
      <c r="AW307" s="43"/>
      <c r="AX307" s="43"/>
      <c r="AY307" s="43"/>
      <c r="AZ307" s="43"/>
      <c r="BA307" s="43"/>
      <c r="BB307" s="43"/>
      <c r="BC307" s="43"/>
      <c r="BD307" s="43"/>
      <c r="BE307" s="43"/>
    </row>
    <row r="308" spans="1:57" ht="12" customHeight="1">
      <c r="A308" s="37">
        <v>301</v>
      </c>
      <c r="B308" s="39"/>
      <c r="C308" s="39"/>
      <c r="D308" s="39"/>
      <c r="E308" s="39"/>
      <c r="F308" s="42">
        <v>18.5913166666</v>
      </c>
      <c r="G308" s="42">
        <v>-72.2753444447</v>
      </c>
      <c r="H308" s="43" t="s">
        <v>340</v>
      </c>
      <c r="I308" s="44">
        <v>200</v>
      </c>
      <c r="J308" s="43">
        <f>I308/5</f>
        <v>40</v>
      </c>
      <c r="K308" s="64"/>
      <c r="L308" s="43"/>
      <c r="M308" s="43"/>
      <c r="N308" s="43"/>
      <c r="O308" s="40">
        <f t="shared" si="52"/>
        <v>3000</v>
      </c>
      <c r="P308" s="88">
        <f t="shared" si="57"/>
        <v>0</v>
      </c>
      <c r="Q308" s="43"/>
      <c r="R308" s="47">
        <f t="shared" si="53"/>
        <v>0.8</v>
      </c>
      <c r="S308" s="88">
        <f t="shared" si="58"/>
        <v>0</v>
      </c>
      <c r="T308" s="43"/>
      <c r="U308" s="43"/>
      <c r="V308" s="43"/>
      <c r="W308" s="47">
        <f t="shared" si="54"/>
        <v>10</v>
      </c>
      <c r="X308" s="88">
        <f t="shared" si="51"/>
        <v>0</v>
      </c>
      <c r="Y308" s="43"/>
      <c r="Z308" s="43"/>
      <c r="AA308" s="43"/>
      <c r="AB308" s="43"/>
      <c r="AC308" s="43"/>
      <c r="AD308" s="47">
        <f t="shared" si="55"/>
        <v>40</v>
      </c>
      <c r="AE308" s="88">
        <f t="shared" si="59"/>
        <v>0</v>
      </c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7">
        <f t="shared" si="56"/>
        <v>40</v>
      </c>
      <c r="AV308" s="88">
        <f t="shared" si="60"/>
        <v>0</v>
      </c>
      <c r="AW308" s="43"/>
      <c r="AX308" s="43"/>
      <c r="AY308" s="43"/>
      <c r="AZ308" s="43"/>
      <c r="BA308" s="43"/>
      <c r="BB308" s="43"/>
      <c r="BC308" s="43"/>
      <c r="BD308" s="43"/>
      <c r="BE308" s="43"/>
    </row>
    <row r="309" spans="1:57" ht="22.5">
      <c r="A309" s="37">
        <v>302</v>
      </c>
      <c r="B309" s="39"/>
      <c r="C309" s="39"/>
      <c r="D309" s="39"/>
      <c r="E309" s="39"/>
      <c r="F309" s="42">
        <v>18.6029255704</v>
      </c>
      <c r="G309" s="42">
        <v>-72.2954699498</v>
      </c>
      <c r="H309" s="43" t="s">
        <v>341</v>
      </c>
      <c r="I309" s="44">
        <v>0</v>
      </c>
      <c r="J309" s="43">
        <f>I309/5</f>
        <v>0</v>
      </c>
      <c r="K309" s="64"/>
      <c r="L309" s="43"/>
      <c r="M309" s="43"/>
      <c r="N309" s="43"/>
      <c r="O309" s="40">
        <f t="shared" si="52"/>
        <v>0</v>
      </c>
      <c r="P309" s="88" t="e">
        <f t="shared" si="57"/>
        <v>#DIV/0!</v>
      </c>
      <c r="Q309" s="43"/>
      <c r="R309" s="47">
        <f t="shared" si="53"/>
        <v>0</v>
      </c>
      <c r="S309" s="88" t="e">
        <f t="shared" si="58"/>
        <v>#DIV/0!</v>
      </c>
      <c r="T309" s="43"/>
      <c r="U309" s="43"/>
      <c r="V309" s="43"/>
      <c r="W309" s="47">
        <f t="shared" si="54"/>
        <v>0</v>
      </c>
      <c r="X309" s="88" t="e">
        <f t="shared" si="51"/>
        <v>#DIV/0!</v>
      </c>
      <c r="Y309" s="43"/>
      <c r="Z309" s="43"/>
      <c r="AA309" s="43"/>
      <c r="AB309" s="43"/>
      <c r="AC309" s="43"/>
      <c r="AD309" s="47">
        <f t="shared" si="55"/>
        <v>0</v>
      </c>
      <c r="AE309" s="88" t="e">
        <f t="shared" si="59"/>
        <v>#DIV/0!</v>
      </c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7">
        <f t="shared" si="56"/>
        <v>0</v>
      </c>
      <c r="AV309" s="88" t="e">
        <f t="shared" si="60"/>
        <v>#DIV/0!</v>
      </c>
      <c r="AW309" s="43"/>
      <c r="AX309" s="43"/>
      <c r="AY309" s="43"/>
      <c r="AZ309" s="43"/>
      <c r="BA309" s="43"/>
      <c r="BB309" s="43"/>
      <c r="BC309" s="43"/>
      <c r="BD309" s="43"/>
      <c r="BE309" s="43"/>
    </row>
    <row r="310" spans="1:57" ht="12" customHeight="1">
      <c r="A310" s="37">
        <v>303</v>
      </c>
      <c r="B310" s="39"/>
      <c r="C310" s="40"/>
      <c r="D310" s="39"/>
      <c r="E310" s="39"/>
      <c r="F310" s="41"/>
      <c r="G310" s="41"/>
      <c r="H310" s="39" t="s">
        <v>342</v>
      </c>
      <c r="I310" s="40">
        <v>200</v>
      </c>
      <c r="J310" s="40">
        <f>I310/5</f>
        <v>40</v>
      </c>
      <c r="K310" s="63"/>
      <c r="L310" s="40"/>
      <c r="M310" s="40"/>
      <c r="N310" s="40"/>
      <c r="O310" s="40">
        <f t="shared" si="52"/>
        <v>3000</v>
      </c>
      <c r="P310" s="88">
        <f t="shared" si="57"/>
        <v>0</v>
      </c>
      <c r="Q310" s="40"/>
      <c r="R310" s="47">
        <f t="shared" si="53"/>
        <v>0.8</v>
      </c>
      <c r="S310" s="88">
        <f t="shared" si="58"/>
        <v>0</v>
      </c>
      <c r="T310" s="40"/>
      <c r="U310" s="40"/>
      <c r="V310" s="40"/>
      <c r="W310" s="47">
        <f t="shared" si="54"/>
        <v>10</v>
      </c>
      <c r="X310" s="88">
        <f t="shared" si="51"/>
        <v>0</v>
      </c>
      <c r="Y310" s="40"/>
      <c r="Z310" s="40"/>
      <c r="AA310" s="40"/>
      <c r="AB310" s="40"/>
      <c r="AC310" s="40"/>
      <c r="AD310" s="47">
        <f t="shared" si="55"/>
        <v>40</v>
      </c>
      <c r="AE310" s="88">
        <f t="shared" si="59"/>
        <v>0</v>
      </c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7">
        <f t="shared" si="56"/>
        <v>40</v>
      </c>
      <c r="AV310" s="88">
        <f t="shared" si="60"/>
        <v>0</v>
      </c>
      <c r="AW310" s="40"/>
      <c r="AX310" s="40"/>
      <c r="AY310" s="40"/>
      <c r="AZ310" s="40"/>
      <c r="BA310" s="40"/>
      <c r="BB310" s="40"/>
      <c r="BC310" s="40"/>
      <c r="BD310" s="40"/>
      <c r="BE310" s="40"/>
    </row>
    <row r="311" spans="1:57" ht="12" customHeight="1">
      <c r="A311" s="37">
        <v>304</v>
      </c>
      <c r="B311" s="39"/>
      <c r="C311" s="40"/>
      <c r="D311" s="39"/>
      <c r="E311" s="39"/>
      <c r="F311" s="41"/>
      <c r="G311" s="41"/>
      <c r="H311" s="39" t="s">
        <v>343</v>
      </c>
      <c r="I311" s="40">
        <f>15*5</f>
        <v>75</v>
      </c>
      <c r="J311" s="40">
        <v>15</v>
      </c>
      <c r="K311" s="63"/>
      <c r="L311" s="40"/>
      <c r="M311" s="40"/>
      <c r="N311" s="40"/>
      <c r="O311" s="40">
        <f t="shared" si="52"/>
        <v>1125</v>
      </c>
      <c r="P311" s="88">
        <f t="shared" si="57"/>
        <v>0</v>
      </c>
      <c r="Q311" s="40"/>
      <c r="R311" s="47">
        <f t="shared" si="53"/>
        <v>0.3</v>
      </c>
      <c r="S311" s="88">
        <f t="shared" si="58"/>
        <v>0</v>
      </c>
      <c r="T311" s="40"/>
      <c r="U311" s="40"/>
      <c r="V311" s="40"/>
      <c r="W311" s="47">
        <f t="shared" si="54"/>
        <v>3.75</v>
      </c>
      <c r="X311" s="88">
        <f t="shared" si="51"/>
        <v>0</v>
      </c>
      <c r="Y311" s="40"/>
      <c r="Z311" s="40"/>
      <c r="AA311" s="40"/>
      <c r="AB311" s="40"/>
      <c r="AC311" s="40"/>
      <c r="AD311" s="47">
        <f t="shared" si="55"/>
        <v>15</v>
      </c>
      <c r="AE311" s="88">
        <f t="shared" si="59"/>
        <v>0</v>
      </c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7">
        <f t="shared" si="56"/>
        <v>15</v>
      </c>
      <c r="AV311" s="88">
        <f t="shared" si="60"/>
        <v>0</v>
      </c>
      <c r="AW311" s="40"/>
      <c r="AX311" s="40"/>
      <c r="AY311" s="40"/>
      <c r="AZ311" s="40"/>
      <c r="BA311" s="40"/>
      <c r="BB311" s="40"/>
      <c r="BC311" s="40"/>
      <c r="BD311" s="40"/>
      <c r="BE311" s="40"/>
    </row>
    <row r="312" spans="1:57" ht="12" customHeight="1">
      <c r="A312" s="37">
        <v>305</v>
      </c>
      <c r="B312" s="39"/>
      <c r="C312" s="40"/>
      <c r="D312" s="39"/>
      <c r="E312" s="39"/>
      <c r="F312" s="41"/>
      <c r="G312" s="41"/>
      <c r="H312" s="39" t="s">
        <v>344</v>
      </c>
      <c r="I312" s="40">
        <f>13*5</f>
        <v>65</v>
      </c>
      <c r="J312" s="40">
        <f>I312/5</f>
        <v>13</v>
      </c>
      <c r="K312" s="63"/>
      <c r="L312" s="40"/>
      <c r="M312" s="40"/>
      <c r="N312" s="40"/>
      <c r="O312" s="40">
        <f t="shared" si="52"/>
        <v>975</v>
      </c>
      <c r="P312" s="88">
        <f t="shared" si="57"/>
        <v>0</v>
      </c>
      <c r="Q312" s="40"/>
      <c r="R312" s="47">
        <f t="shared" si="53"/>
        <v>0.26</v>
      </c>
      <c r="S312" s="88">
        <f t="shared" si="58"/>
        <v>0</v>
      </c>
      <c r="T312" s="40"/>
      <c r="U312" s="40"/>
      <c r="V312" s="40"/>
      <c r="W312" s="47">
        <f t="shared" si="54"/>
        <v>3.25</v>
      </c>
      <c r="X312" s="88">
        <f t="shared" si="51"/>
        <v>0</v>
      </c>
      <c r="Y312" s="40"/>
      <c r="Z312" s="40"/>
      <c r="AA312" s="40"/>
      <c r="AB312" s="40"/>
      <c r="AC312" s="40"/>
      <c r="AD312" s="47">
        <f t="shared" si="55"/>
        <v>13</v>
      </c>
      <c r="AE312" s="88">
        <f t="shared" si="59"/>
        <v>0</v>
      </c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7">
        <f t="shared" si="56"/>
        <v>13</v>
      </c>
      <c r="AV312" s="88">
        <f t="shared" si="60"/>
        <v>0</v>
      </c>
      <c r="AW312" s="40"/>
      <c r="AX312" s="40"/>
      <c r="AY312" s="40"/>
      <c r="AZ312" s="40"/>
      <c r="BA312" s="40"/>
      <c r="BB312" s="40"/>
      <c r="BC312" s="40"/>
      <c r="BD312" s="40"/>
      <c r="BE312" s="40"/>
    </row>
    <row r="313" spans="1:57" ht="12" customHeight="1">
      <c r="A313" s="37">
        <v>306</v>
      </c>
      <c r="B313" s="39"/>
      <c r="C313" s="40"/>
      <c r="D313" s="39"/>
      <c r="E313" s="39"/>
      <c r="F313" s="41"/>
      <c r="G313" s="41"/>
      <c r="H313" s="39" t="s">
        <v>345</v>
      </c>
      <c r="I313" s="40">
        <f>200*5</f>
        <v>1000</v>
      </c>
      <c r="J313" s="40">
        <f>I313/5</f>
        <v>200</v>
      </c>
      <c r="K313" s="63"/>
      <c r="L313" s="40"/>
      <c r="M313" s="40"/>
      <c r="N313" s="40"/>
      <c r="O313" s="40">
        <f t="shared" si="52"/>
        <v>15000</v>
      </c>
      <c r="P313" s="88">
        <f t="shared" si="57"/>
        <v>0</v>
      </c>
      <c r="Q313" s="40"/>
      <c r="R313" s="47">
        <f t="shared" si="53"/>
        <v>4</v>
      </c>
      <c r="S313" s="88">
        <f t="shared" si="58"/>
        <v>0</v>
      </c>
      <c r="T313" s="40"/>
      <c r="U313" s="40"/>
      <c r="V313" s="40"/>
      <c r="W313" s="47">
        <f t="shared" si="54"/>
        <v>50</v>
      </c>
      <c r="X313" s="88">
        <f t="shared" si="51"/>
        <v>0</v>
      </c>
      <c r="Y313" s="40"/>
      <c r="Z313" s="40"/>
      <c r="AA313" s="40"/>
      <c r="AB313" s="40"/>
      <c r="AC313" s="40"/>
      <c r="AD313" s="47">
        <f t="shared" si="55"/>
        <v>200</v>
      </c>
      <c r="AE313" s="88">
        <f t="shared" si="59"/>
        <v>0</v>
      </c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7">
        <f t="shared" si="56"/>
        <v>200</v>
      </c>
      <c r="AV313" s="88">
        <f t="shared" si="60"/>
        <v>0</v>
      </c>
      <c r="AW313" s="40"/>
      <c r="AX313" s="40"/>
      <c r="AY313" s="40"/>
      <c r="AZ313" s="40"/>
      <c r="BA313" s="40"/>
      <c r="BB313" s="40"/>
      <c r="BC313" s="40"/>
      <c r="BD313" s="40"/>
      <c r="BE313" s="40"/>
    </row>
    <row r="314" spans="1:57" ht="12" customHeight="1">
      <c r="A314" s="37">
        <v>307</v>
      </c>
      <c r="B314" s="39"/>
      <c r="C314" s="40"/>
      <c r="D314" s="39"/>
      <c r="E314" s="39"/>
      <c r="F314" s="41"/>
      <c r="G314" s="41"/>
      <c r="H314" s="39" t="s">
        <v>346</v>
      </c>
      <c r="I314" s="40">
        <v>3000</v>
      </c>
      <c r="J314" s="40">
        <f>I314/5</f>
        <v>600</v>
      </c>
      <c r="K314" s="63"/>
      <c r="L314" s="40"/>
      <c r="M314" s="40"/>
      <c r="N314" s="40"/>
      <c r="O314" s="40">
        <f t="shared" si="52"/>
        <v>45000</v>
      </c>
      <c r="P314" s="88">
        <f t="shared" si="57"/>
        <v>0</v>
      </c>
      <c r="Q314" s="40"/>
      <c r="R314" s="47">
        <f t="shared" si="53"/>
        <v>12</v>
      </c>
      <c r="S314" s="88">
        <f t="shared" si="58"/>
        <v>0</v>
      </c>
      <c r="T314" s="40"/>
      <c r="U314" s="40"/>
      <c r="V314" s="40"/>
      <c r="W314" s="47">
        <f t="shared" si="54"/>
        <v>150</v>
      </c>
      <c r="X314" s="88">
        <f t="shared" si="51"/>
        <v>0</v>
      </c>
      <c r="Y314" s="40"/>
      <c r="Z314" s="40"/>
      <c r="AA314" s="40"/>
      <c r="AB314" s="40"/>
      <c r="AC314" s="40"/>
      <c r="AD314" s="47">
        <f t="shared" si="55"/>
        <v>600</v>
      </c>
      <c r="AE314" s="88">
        <f t="shared" si="59"/>
        <v>0</v>
      </c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7">
        <f t="shared" si="56"/>
        <v>600</v>
      </c>
      <c r="AV314" s="88">
        <f t="shared" si="60"/>
        <v>0</v>
      </c>
      <c r="AW314" s="40"/>
      <c r="AX314" s="40"/>
      <c r="AY314" s="40"/>
      <c r="AZ314" s="40"/>
      <c r="BA314" s="40"/>
      <c r="BB314" s="40"/>
      <c r="BC314" s="40"/>
      <c r="BD314" s="40"/>
      <c r="BE314" s="40"/>
    </row>
    <row r="315" spans="1:57" ht="12" customHeight="1">
      <c r="A315" s="37">
        <v>308</v>
      </c>
      <c r="B315" s="39"/>
      <c r="C315" s="40"/>
      <c r="D315" s="39"/>
      <c r="E315" s="39"/>
      <c r="F315" s="41"/>
      <c r="G315" s="41"/>
      <c r="H315" s="52" t="s">
        <v>347</v>
      </c>
      <c r="I315" s="52"/>
      <c r="J315" s="52"/>
      <c r="K315" s="63"/>
      <c r="L315" s="40"/>
      <c r="M315" s="40"/>
      <c r="N315" s="40"/>
      <c r="O315" s="40">
        <f t="shared" si="52"/>
        <v>0</v>
      </c>
      <c r="P315" s="88" t="e">
        <f t="shared" si="57"/>
        <v>#DIV/0!</v>
      </c>
      <c r="Q315" s="40"/>
      <c r="R315" s="47">
        <f t="shared" si="53"/>
        <v>0</v>
      </c>
      <c r="S315" s="88" t="e">
        <f t="shared" si="58"/>
        <v>#DIV/0!</v>
      </c>
      <c r="T315" s="40"/>
      <c r="U315" s="40"/>
      <c r="V315" s="40"/>
      <c r="W315" s="47">
        <f t="shared" si="54"/>
        <v>0</v>
      </c>
      <c r="X315" s="88" t="e">
        <f t="shared" si="51"/>
        <v>#DIV/0!</v>
      </c>
      <c r="Y315" s="40"/>
      <c r="Z315" s="40"/>
      <c r="AA315" s="40"/>
      <c r="AB315" s="40"/>
      <c r="AC315" s="40"/>
      <c r="AD315" s="47">
        <f t="shared" si="55"/>
        <v>0</v>
      </c>
      <c r="AE315" s="88" t="e">
        <f t="shared" si="59"/>
        <v>#DIV/0!</v>
      </c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7">
        <f t="shared" si="56"/>
        <v>0</v>
      </c>
      <c r="AV315" s="88" t="e">
        <f t="shared" si="60"/>
        <v>#DIV/0!</v>
      </c>
      <c r="AW315" s="40"/>
      <c r="AX315" s="40"/>
      <c r="AY315" s="40"/>
      <c r="AZ315" s="40"/>
      <c r="BA315" s="40"/>
      <c r="BB315" s="40"/>
      <c r="BC315" s="40"/>
      <c r="BD315" s="40"/>
      <c r="BE315" s="40"/>
    </row>
    <row r="316" spans="1:57" ht="12" customHeight="1">
      <c r="A316" s="37">
        <v>309</v>
      </c>
      <c r="B316" s="39">
        <v>131</v>
      </c>
      <c r="C316" s="39" t="s">
        <v>47</v>
      </c>
      <c r="D316" s="39"/>
      <c r="E316" s="39"/>
      <c r="F316" s="59" t="s">
        <v>366</v>
      </c>
      <c r="G316" s="60">
        <v>-72.16095</v>
      </c>
      <c r="H316" s="43" t="s">
        <v>364</v>
      </c>
      <c r="I316" s="44">
        <v>250</v>
      </c>
      <c r="J316" s="43">
        <v>50</v>
      </c>
      <c r="K316" s="64"/>
      <c r="L316" s="43"/>
      <c r="M316" s="43"/>
      <c r="N316" s="43"/>
      <c r="O316" s="40">
        <f t="shared" si="52"/>
        <v>3750</v>
      </c>
      <c r="P316" s="88">
        <f t="shared" si="57"/>
        <v>0</v>
      </c>
      <c r="Q316" s="43"/>
      <c r="R316" s="47">
        <f t="shared" si="53"/>
        <v>1</v>
      </c>
      <c r="S316" s="88">
        <f t="shared" si="58"/>
        <v>0</v>
      </c>
      <c r="T316" s="43"/>
      <c r="U316" s="43"/>
      <c r="V316" s="43"/>
      <c r="W316" s="47">
        <f t="shared" si="54"/>
        <v>12.5</v>
      </c>
      <c r="X316" s="88">
        <f t="shared" si="51"/>
        <v>0</v>
      </c>
      <c r="Y316" s="43"/>
      <c r="Z316" s="43"/>
      <c r="AA316" s="43"/>
      <c r="AB316" s="43"/>
      <c r="AC316" s="43"/>
      <c r="AD316" s="47">
        <f t="shared" si="55"/>
        <v>50</v>
      </c>
      <c r="AE316" s="88">
        <f t="shared" si="59"/>
        <v>0</v>
      </c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7">
        <f t="shared" si="56"/>
        <v>50</v>
      </c>
      <c r="AV316" s="88">
        <f t="shared" si="60"/>
        <v>0</v>
      </c>
      <c r="AW316" s="43"/>
      <c r="AX316" s="43"/>
      <c r="AY316" s="43"/>
      <c r="AZ316" s="43"/>
      <c r="BA316" s="43"/>
      <c r="BB316" s="43"/>
      <c r="BC316" s="43"/>
      <c r="BD316" s="43"/>
      <c r="BE316" s="43"/>
    </row>
    <row r="317" spans="1:57" ht="12" customHeight="1" thickBot="1">
      <c r="A317" s="37">
        <v>310</v>
      </c>
      <c r="B317" s="39">
        <v>131</v>
      </c>
      <c r="C317" s="39" t="s">
        <v>47</v>
      </c>
      <c r="D317" s="39"/>
      <c r="E317" s="39"/>
      <c r="F317" s="59" t="s">
        <v>367</v>
      </c>
      <c r="G317" s="60">
        <v>-72.16015</v>
      </c>
      <c r="H317" s="43" t="s">
        <v>365</v>
      </c>
      <c r="I317" s="44">
        <v>1000</v>
      </c>
      <c r="J317" s="43">
        <v>200</v>
      </c>
      <c r="K317" s="64"/>
      <c r="L317" s="43"/>
      <c r="M317" s="43"/>
      <c r="N317" s="43"/>
      <c r="O317" s="40">
        <f t="shared" si="52"/>
        <v>15000</v>
      </c>
      <c r="P317" s="88">
        <f t="shared" si="57"/>
        <v>0</v>
      </c>
      <c r="Q317" s="43"/>
      <c r="R317" s="47">
        <f t="shared" si="53"/>
        <v>4</v>
      </c>
      <c r="S317" s="88">
        <f t="shared" si="58"/>
        <v>0</v>
      </c>
      <c r="T317" s="43"/>
      <c r="U317" s="43"/>
      <c r="V317" s="43"/>
      <c r="W317" s="47">
        <f t="shared" si="54"/>
        <v>50</v>
      </c>
      <c r="X317" s="88">
        <f t="shared" si="51"/>
        <v>0</v>
      </c>
      <c r="Y317" s="43"/>
      <c r="Z317" s="43"/>
      <c r="AA317" s="43"/>
      <c r="AB317" s="43"/>
      <c r="AC317" s="43"/>
      <c r="AD317" s="47">
        <f t="shared" si="55"/>
        <v>200</v>
      </c>
      <c r="AE317" s="88">
        <f t="shared" si="59"/>
        <v>0</v>
      </c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7">
        <f t="shared" si="56"/>
        <v>200</v>
      </c>
      <c r="AV317" s="88">
        <f t="shared" si="60"/>
        <v>0</v>
      </c>
      <c r="AW317" s="43"/>
      <c r="AX317" s="43"/>
      <c r="AY317" s="43"/>
      <c r="AZ317" s="43"/>
      <c r="BA317" s="43"/>
      <c r="BB317" s="43"/>
      <c r="BC317" s="43"/>
      <c r="BD317" s="43"/>
      <c r="BE317" s="43"/>
    </row>
    <row r="318" spans="8:57" ht="12" customHeight="1" thickBot="1">
      <c r="H318" s="56" t="s">
        <v>350</v>
      </c>
      <c r="I318" s="57">
        <f>SUM(I9:I317)</f>
        <v>434780</v>
      </c>
      <c r="J318" s="58">
        <f>SUM(J9:J317)</f>
        <v>84558.1</v>
      </c>
      <c r="K318" s="54"/>
      <c r="L318" s="66"/>
      <c r="M318" s="66"/>
      <c r="N318" s="95">
        <f>SUM(N9:N317)</f>
        <v>0</v>
      </c>
      <c r="O318" s="95">
        <f>SUM(O9:O317)</f>
        <v>6521700</v>
      </c>
      <c r="P318" s="96">
        <f>N318/O318</f>
        <v>0</v>
      </c>
      <c r="Q318" s="97">
        <f>SUM(Q9:Q317)</f>
        <v>0</v>
      </c>
      <c r="R318" s="97">
        <f>SUM(R9:R317)</f>
        <v>1739.12</v>
      </c>
      <c r="S318" s="98">
        <f>Q318/R318</f>
        <v>0</v>
      </c>
      <c r="T318" s="66"/>
      <c r="U318" s="66"/>
      <c r="V318" s="97">
        <f>SUM(V9:V317)</f>
        <v>0</v>
      </c>
      <c r="W318" s="97">
        <f>SUM(W9:W317)</f>
        <v>21739</v>
      </c>
      <c r="X318" s="98">
        <f>V318/W318</f>
        <v>0</v>
      </c>
      <c r="Y318" s="66"/>
      <c r="Z318" s="66"/>
      <c r="AA318" s="97">
        <f>SUM(AA9:AA317)</f>
        <v>0</v>
      </c>
      <c r="AB318" s="97">
        <f>SUM(AB9:AB317)</f>
        <v>0</v>
      </c>
      <c r="AC318" s="97">
        <f>SUM(AC9:AC317)</f>
        <v>0</v>
      </c>
      <c r="AD318" s="97">
        <f>SUM(AD9:AD317)</f>
        <v>84558.1</v>
      </c>
      <c r="AE318" s="99">
        <f t="shared" si="59"/>
        <v>0</v>
      </c>
      <c r="AF318" s="66"/>
      <c r="AG318" s="66"/>
      <c r="AH318" s="66"/>
      <c r="AI318" s="66"/>
      <c r="AJ318" s="66"/>
      <c r="AK318" s="66"/>
      <c r="AL318" s="66"/>
      <c r="AM318" s="100">
        <f aca="true" t="shared" si="62" ref="AM318:AS318">SUM(AM9:AM317)</f>
        <v>0</v>
      </c>
      <c r="AN318" s="100">
        <f t="shared" si="62"/>
        <v>0</v>
      </c>
      <c r="AO318" s="100">
        <f t="shared" si="62"/>
        <v>0</v>
      </c>
      <c r="AP318" s="100">
        <f t="shared" si="62"/>
        <v>0</v>
      </c>
      <c r="AQ318" s="100">
        <f t="shared" si="62"/>
        <v>0</v>
      </c>
      <c r="AR318" s="100">
        <f t="shared" si="62"/>
        <v>0</v>
      </c>
      <c r="AS318" s="100">
        <f t="shared" si="62"/>
        <v>0</v>
      </c>
      <c r="AT318" s="100"/>
      <c r="AU318" s="100">
        <f>SUM(AU9:AU317)</f>
        <v>84558.1</v>
      </c>
      <c r="AV318" s="99">
        <f t="shared" si="60"/>
        <v>0</v>
      </c>
      <c r="AW318" s="66"/>
      <c r="AX318" s="66"/>
      <c r="AY318" s="66"/>
      <c r="AZ318" s="66"/>
      <c r="BA318" s="66"/>
      <c r="BB318" s="66"/>
      <c r="BC318" s="66"/>
      <c r="BD318" s="66"/>
      <c r="BE318" s="66"/>
    </row>
  </sheetData>
  <sheetProtection/>
  <autoFilter ref="A8:BE318"/>
  <mergeCells count="16">
    <mergeCell ref="L7:M7"/>
    <mergeCell ref="AK7:AV7"/>
    <mergeCell ref="N7:P7"/>
    <mergeCell ref="Q7:S7"/>
    <mergeCell ref="T7:X7"/>
    <mergeCell ref="Y7:AE7"/>
    <mergeCell ref="AF7:AJ7"/>
    <mergeCell ref="A1:BE4"/>
    <mergeCell ref="L5:BE5"/>
    <mergeCell ref="T6:X6"/>
    <mergeCell ref="Y6:AE6"/>
    <mergeCell ref="AF6:AJ6"/>
    <mergeCell ref="AW6:BC6"/>
    <mergeCell ref="BD6:BE6"/>
    <mergeCell ref="AK6:AV6"/>
    <mergeCell ref="L6:S6"/>
  </mergeCells>
  <printOptions/>
  <pageMargins left="1.11" right="0.11811023622047245" top="0.73" bottom="0.83" header="0.17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N1">
      <selection activeCell="AX26" sqref="AX26"/>
    </sheetView>
  </sheetViews>
  <sheetFormatPr defaultColWidth="9.140625" defaultRowHeight="12.75"/>
  <sheetData>
    <row r="1" spans="1:57" s="15" customFormat="1" ht="12" customHeight="1">
      <c r="A1" s="151" t="s">
        <v>348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</row>
    <row r="2" spans="1:57" s="15" customFormat="1" ht="12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</row>
    <row r="3" spans="1:57" s="15" customFormat="1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</row>
    <row r="4" spans="1:57" s="15" customFormat="1" ht="12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</row>
    <row r="5" spans="1:57" s="9" customFormat="1" ht="36.75" customHeight="1">
      <c r="A5" s="67"/>
      <c r="B5" s="75"/>
      <c r="C5" s="67"/>
      <c r="D5" s="67"/>
      <c r="E5" s="67"/>
      <c r="F5" s="68"/>
      <c r="G5" s="68"/>
      <c r="H5" s="67"/>
      <c r="I5" s="69"/>
      <c r="J5" s="69"/>
      <c r="K5" s="69"/>
      <c r="L5" s="116" t="s">
        <v>385</v>
      </c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8"/>
    </row>
    <row r="6" spans="1:57" s="9" customFormat="1" ht="45">
      <c r="A6" s="67" t="s">
        <v>0</v>
      </c>
      <c r="B6" s="75" t="s">
        <v>1</v>
      </c>
      <c r="C6" s="67" t="s">
        <v>2</v>
      </c>
      <c r="D6" s="67" t="s">
        <v>3</v>
      </c>
      <c r="E6" s="67" t="s">
        <v>4</v>
      </c>
      <c r="F6" s="68" t="s">
        <v>5</v>
      </c>
      <c r="G6" s="68" t="s">
        <v>6</v>
      </c>
      <c r="H6" s="67" t="s">
        <v>7</v>
      </c>
      <c r="I6" s="69" t="s">
        <v>8</v>
      </c>
      <c r="J6" s="69" t="s">
        <v>9</v>
      </c>
      <c r="K6" s="69" t="s">
        <v>351</v>
      </c>
      <c r="L6" s="119" t="s">
        <v>370</v>
      </c>
      <c r="M6" s="120"/>
      <c r="N6" s="120"/>
      <c r="O6" s="120"/>
      <c r="P6" s="120"/>
      <c r="Q6" s="120"/>
      <c r="R6" s="121"/>
      <c r="S6" s="122"/>
      <c r="T6" s="123" t="s">
        <v>371</v>
      </c>
      <c r="U6" s="124"/>
      <c r="V6" s="124"/>
      <c r="W6" s="124"/>
      <c r="X6" s="124"/>
      <c r="Y6" s="125" t="s">
        <v>372</v>
      </c>
      <c r="Z6" s="126"/>
      <c r="AA6" s="126"/>
      <c r="AB6" s="126"/>
      <c r="AC6" s="126"/>
      <c r="AD6" s="126"/>
      <c r="AE6" s="127"/>
      <c r="AF6" s="128" t="s">
        <v>373</v>
      </c>
      <c r="AG6" s="129"/>
      <c r="AH6" s="129"/>
      <c r="AI6" s="129"/>
      <c r="AJ6" s="129"/>
      <c r="AK6" s="130" t="s">
        <v>384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/>
      <c r="AW6" s="133" t="s">
        <v>375</v>
      </c>
      <c r="AX6" s="134"/>
      <c r="AY6" s="134"/>
      <c r="AZ6" s="134"/>
      <c r="BA6" s="134"/>
      <c r="BB6" s="134"/>
      <c r="BC6" s="135"/>
      <c r="BD6" s="125" t="s">
        <v>374</v>
      </c>
      <c r="BE6" s="127"/>
    </row>
    <row r="7" spans="1:57" s="9" customFormat="1" ht="12.75">
      <c r="A7" s="71"/>
      <c r="B7" s="76"/>
      <c r="C7" s="71"/>
      <c r="D7" s="71"/>
      <c r="E7" s="71"/>
      <c r="F7" s="73"/>
      <c r="G7" s="73"/>
      <c r="H7" s="71"/>
      <c r="I7" s="70"/>
      <c r="J7" s="70"/>
      <c r="K7" s="70"/>
      <c r="L7" s="144" t="s">
        <v>385</v>
      </c>
      <c r="M7" s="145"/>
      <c r="N7" s="144" t="s">
        <v>386</v>
      </c>
      <c r="O7" s="146"/>
      <c r="P7" s="147"/>
      <c r="Q7" s="144" t="s">
        <v>387</v>
      </c>
      <c r="R7" s="146"/>
      <c r="S7" s="147"/>
      <c r="T7" s="148" t="s">
        <v>388</v>
      </c>
      <c r="U7" s="149"/>
      <c r="V7" s="149"/>
      <c r="W7" s="149"/>
      <c r="X7" s="150"/>
      <c r="Y7" s="136" t="s">
        <v>399</v>
      </c>
      <c r="Z7" s="137"/>
      <c r="AA7" s="137"/>
      <c r="AB7" s="137"/>
      <c r="AC7" s="137"/>
      <c r="AD7" s="137"/>
      <c r="AE7" s="138"/>
      <c r="AF7" s="139"/>
      <c r="AG7" s="140"/>
      <c r="AH7" s="140"/>
      <c r="AI7" s="140"/>
      <c r="AJ7" s="140"/>
      <c r="AK7" s="141" t="s">
        <v>402</v>
      </c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3"/>
      <c r="AW7" s="94"/>
      <c r="AX7" s="94"/>
      <c r="AY7" s="94"/>
      <c r="AZ7" s="94"/>
      <c r="BA7" s="94"/>
      <c r="BB7" s="94"/>
      <c r="BC7" s="94"/>
      <c r="BD7" s="90"/>
      <c r="BE7" s="90"/>
    </row>
    <row r="8" spans="1:57" s="9" customFormat="1" ht="56.25">
      <c r="A8" s="72"/>
      <c r="B8" s="77"/>
      <c r="C8" s="72"/>
      <c r="D8" s="72"/>
      <c r="E8" s="72"/>
      <c r="F8" s="74"/>
      <c r="G8" s="74"/>
      <c r="H8" s="72"/>
      <c r="I8" s="61"/>
      <c r="J8" s="61"/>
      <c r="K8" s="61"/>
      <c r="L8" s="86" t="s">
        <v>376</v>
      </c>
      <c r="M8" s="86" t="s">
        <v>377</v>
      </c>
      <c r="N8" s="86" t="s">
        <v>392</v>
      </c>
      <c r="O8" s="86" t="s">
        <v>391</v>
      </c>
      <c r="P8" s="86" t="s">
        <v>389</v>
      </c>
      <c r="Q8" s="87" t="s">
        <v>393</v>
      </c>
      <c r="R8" s="86" t="s">
        <v>394</v>
      </c>
      <c r="S8" s="86" t="s">
        <v>390</v>
      </c>
      <c r="T8" s="89" t="s">
        <v>376</v>
      </c>
      <c r="U8" s="89" t="s">
        <v>377</v>
      </c>
      <c r="V8" s="89" t="s">
        <v>395</v>
      </c>
      <c r="W8" s="89" t="s">
        <v>396</v>
      </c>
      <c r="X8" s="89" t="s">
        <v>389</v>
      </c>
      <c r="Y8" s="90" t="s">
        <v>376</v>
      </c>
      <c r="Z8" s="90" t="s">
        <v>377</v>
      </c>
      <c r="AA8" s="90" t="s">
        <v>400</v>
      </c>
      <c r="AB8" s="90" t="s">
        <v>401</v>
      </c>
      <c r="AC8" s="90" t="s">
        <v>397</v>
      </c>
      <c r="AD8" s="90" t="s">
        <v>398</v>
      </c>
      <c r="AE8" s="90" t="s">
        <v>390</v>
      </c>
      <c r="AF8" s="91" t="s">
        <v>376</v>
      </c>
      <c r="AG8" s="91" t="s">
        <v>377</v>
      </c>
      <c r="AH8" s="91" t="s">
        <v>383</v>
      </c>
      <c r="AI8" s="91" t="s">
        <v>414</v>
      </c>
      <c r="AJ8" s="91" t="s">
        <v>415</v>
      </c>
      <c r="AK8" s="92" t="s">
        <v>376</v>
      </c>
      <c r="AL8" s="92" t="s">
        <v>377</v>
      </c>
      <c r="AM8" s="93" t="s">
        <v>403</v>
      </c>
      <c r="AN8" s="93" t="s">
        <v>404</v>
      </c>
      <c r="AO8" s="93" t="s">
        <v>405</v>
      </c>
      <c r="AP8" s="93" t="s">
        <v>406</v>
      </c>
      <c r="AQ8" s="93" t="s">
        <v>407</v>
      </c>
      <c r="AR8" s="93" t="s">
        <v>408</v>
      </c>
      <c r="AS8" s="93" t="s">
        <v>409</v>
      </c>
      <c r="AT8" s="92" t="s">
        <v>383</v>
      </c>
      <c r="AU8" s="92" t="s">
        <v>410</v>
      </c>
      <c r="AV8" s="92" t="s">
        <v>390</v>
      </c>
      <c r="AW8" s="94" t="s">
        <v>376</v>
      </c>
      <c r="AX8" s="94" t="s">
        <v>411</v>
      </c>
      <c r="AY8" s="94" t="s">
        <v>377</v>
      </c>
      <c r="AZ8" s="94" t="s">
        <v>376</v>
      </c>
      <c r="BA8" s="94" t="s">
        <v>412</v>
      </c>
      <c r="BB8" s="94" t="s">
        <v>413</v>
      </c>
      <c r="BC8" s="94" t="s">
        <v>377</v>
      </c>
      <c r="BD8" s="90" t="s">
        <v>376</v>
      </c>
      <c r="BE8" s="90" t="s">
        <v>377</v>
      </c>
    </row>
    <row r="9" spans="1:57" s="15" customFormat="1" ht="12.75">
      <c r="A9" s="37">
        <v>1</v>
      </c>
      <c r="B9" s="39"/>
      <c r="C9" s="40"/>
      <c r="D9" s="39"/>
      <c r="E9" s="39"/>
      <c r="F9" s="41"/>
      <c r="G9" s="41"/>
      <c r="H9" s="39"/>
      <c r="I9" s="40"/>
      <c r="J9" s="40"/>
      <c r="K9" s="62"/>
      <c r="L9" s="106"/>
      <c r="M9" s="106"/>
      <c r="N9" s="106"/>
      <c r="O9" s="106">
        <f>(I9*15)</f>
        <v>0</v>
      </c>
      <c r="P9" s="88" t="e">
        <f>N9/O9</f>
        <v>#DIV/0!</v>
      </c>
      <c r="Q9" s="106"/>
      <c r="R9" s="47">
        <f>(I9/250)</f>
        <v>0</v>
      </c>
      <c r="S9" s="88" t="e">
        <f>Q9/R9</f>
        <v>#DIV/0!</v>
      </c>
      <c r="T9" s="106"/>
      <c r="U9" s="106"/>
      <c r="V9" s="106"/>
      <c r="W9" s="47">
        <f>I9/20</f>
        <v>0</v>
      </c>
      <c r="X9" s="88" t="e">
        <f>V9/W9</f>
        <v>#DIV/0!</v>
      </c>
      <c r="Y9" s="106"/>
      <c r="Z9" s="106"/>
      <c r="AA9" s="106"/>
      <c r="AB9" s="106"/>
      <c r="AC9" s="106"/>
      <c r="AD9" s="47">
        <f>J9</f>
        <v>0</v>
      </c>
      <c r="AE9" s="88" t="e">
        <f>((AA9)+(AB9*2)+(AC9/2))/AD9</f>
        <v>#DIV/0!</v>
      </c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47">
        <f>J9</f>
        <v>0</v>
      </c>
      <c r="AV9" s="88" t="e">
        <f>((AM9/AU9)+(AN9/AU9)+(AO9/AU9)+(AP9/AU9)+(AQ9/AU9)+(AR9/AU9)+(AS9/AU9))/7</f>
        <v>#DIV/0!</v>
      </c>
      <c r="AW9" s="106"/>
      <c r="AX9" s="106"/>
      <c r="AY9" s="106"/>
      <c r="AZ9" s="106"/>
      <c r="BA9" s="106"/>
      <c r="BB9" s="106"/>
      <c r="BC9" s="106"/>
      <c r="BD9" s="106"/>
      <c r="BE9" s="106"/>
    </row>
    <row r="10" spans="1:57" s="15" customFormat="1" ht="12.75">
      <c r="A10" s="37">
        <v>2</v>
      </c>
      <c r="B10" s="39"/>
      <c r="C10" s="40"/>
      <c r="D10" s="39"/>
      <c r="E10" s="39"/>
      <c r="F10" s="41"/>
      <c r="G10" s="41"/>
      <c r="H10" s="39"/>
      <c r="I10" s="40"/>
      <c r="J10" s="40"/>
      <c r="K10" s="63"/>
      <c r="L10" s="106"/>
      <c r="M10" s="106"/>
      <c r="N10" s="106"/>
      <c r="O10" s="106">
        <f aca="true" t="shared" si="0" ref="O10:O15">(I10*15)</f>
        <v>0</v>
      </c>
      <c r="P10" s="88" t="e">
        <f aca="true" t="shared" si="1" ref="P10:P15">N10/O10</f>
        <v>#DIV/0!</v>
      </c>
      <c r="Q10" s="106"/>
      <c r="R10" s="47">
        <f aca="true" t="shared" si="2" ref="R10:R15">(I10/250)</f>
        <v>0</v>
      </c>
      <c r="S10" s="88" t="e">
        <f aca="true" t="shared" si="3" ref="S10:S15">Q10/R10</f>
        <v>#DIV/0!</v>
      </c>
      <c r="T10" s="106"/>
      <c r="U10" s="106"/>
      <c r="V10" s="106"/>
      <c r="W10" s="47">
        <f aca="true" t="shared" si="4" ref="W10:W15">I10/20</f>
        <v>0</v>
      </c>
      <c r="X10" s="88" t="e">
        <f aca="true" t="shared" si="5" ref="X10:X15">V10/W10</f>
        <v>#DIV/0!</v>
      </c>
      <c r="Y10" s="106"/>
      <c r="Z10" s="106"/>
      <c r="AA10" s="106"/>
      <c r="AB10" s="106"/>
      <c r="AC10" s="106"/>
      <c r="AD10" s="47">
        <f aca="true" t="shared" si="6" ref="AD10:AD15">J10</f>
        <v>0</v>
      </c>
      <c r="AE10" s="88" t="e">
        <f aca="true" t="shared" si="7" ref="AE10:AE15">((AA10)+(AB10*2)+(AC10/2))/AD10</f>
        <v>#DIV/0!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47">
        <f aca="true" t="shared" si="8" ref="AU10:AU15">J10</f>
        <v>0</v>
      </c>
      <c r="AV10" s="88" t="e">
        <f aca="true" t="shared" si="9" ref="AV10:AV15">((AM10/AU10)+(AN10/AU10)+(AO10/AU10)+(AP10/AU10)+(AQ10/AU10)+(AR10/AU10)+(AS10/AU10))/7</f>
        <v>#DIV/0!</v>
      </c>
      <c r="AW10" s="106"/>
      <c r="AX10" s="106"/>
      <c r="AY10" s="106"/>
      <c r="AZ10" s="106"/>
      <c r="BA10" s="106"/>
      <c r="BB10" s="106"/>
      <c r="BC10" s="106"/>
      <c r="BD10" s="106"/>
      <c r="BE10" s="106"/>
    </row>
    <row r="11" spans="1:57" s="15" customFormat="1" ht="12.75">
      <c r="A11" s="37">
        <v>3</v>
      </c>
      <c r="B11" s="39"/>
      <c r="C11" s="40"/>
      <c r="D11" s="39"/>
      <c r="E11" s="39"/>
      <c r="F11" s="41"/>
      <c r="G11" s="41"/>
      <c r="H11" s="39"/>
      <c r="I11" s="40"/>
      <c r="J11" s="40"/>
      <c r="K11" s="63"/>
      <c r="L11" s="106"/>
      <c r="M11" s="106"/>
      <c r="N11" s="106"/>
      <c r="O11" s="106">
        <f t="shared" si="0"/>
        <v>0</v>
      </c>
      <c r="P11" s="88" t="e">
        <f t="shared" si="1"/>
        <v>#DIV/0!</v>
      </c>
      <c r="Q11" s="106"/>
      <c r="R11" s="47">
        <f t="shared" si="2"/>
        <v>0</v>
      </c>
      <c r="S11" s="88" t="e">
        <f t="shared" si="3"/>
        <v>#DIV/0!</v>
      </c>
      <c r="T11" s="106"/>
      <c r="U11" s="106"/>
      <c r="V11" s="106"/>
      <c r="W11" s="47">
        <f t="shared" si="4"/>
        <v>0</v>
      </c>
      <c r="X11" s="88" t="e">
        <f t="shared" si="5"/>
        <v>#DIV/0!</v>
      </c>
      <c r="Y11" s="106"/>
      <c r="Z11" s="106"/>
      <c r="AA11" s="106"/>
      <c r="AB11" s="106"/>
      <c r="AC11" s="106"/>
      <c r="AD11" s="47">
        <f t="shared" si="6"/>
        <v>0</v>
      </c>
      <c r="AE11" s="88" t="e">
        <f t="shared" si="7"/>
        <v>#DIV/0!</v>
      </c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47">
        <f t="shared" si="8"/>
        <v>0</v>
      </c>
      <c r="AV11" s="88" t="e">
        <f t="shared" si="9"/>
        <v>#DIV/0!</v>
      </c>
      <c r="AW11" s="106"/>
      <c r="AX11" s="106"/>
      <c r="AY11" s="106"/>
      <c r="AZ11" s="106"/>
      <c r="BA11" s="106"/>
      <c r="BB11" s="106"/>
      <c r="BC11" s="106"/>
      <c r="BD11" s="106"/>
      <c r="BE11" s="106"/>
    </row>
    <row r="12" spans="1:57" s="15" customFormat="1" ht="12.75">
      <c r="A12" s="37">
        <v>4</v>
      </c>
      <c r="B12" s="39"/>
      <c r="C12" s="40"/>
      <c r="D12" s="39"/>
      <c r="E12" s="39"/>
      <c r="F12" s="41"/>
      <c r="G12" s="41"/>
      <c r="H12" s="40"/>
      <c r="I12" s="40"/>
      <c r="J12" s="40"/>
      <c r="K12" s="63"/>
      <c r="L12" s="106"/>
      <c r="M12" s="106"/>
      <c r="N12" s="106"/>
      <c r="O12" s="106">
        <f t="shared" si="0"/>
        <v>0</v>
      </c>
      <c r="P12" s="88" t="e">
        <f t="shared" si="1"/>
        <v>#DIV/0!</v>
      </c>
      <c r="Q12" s="106"/>
      <c r="R12" s="47">
        <f t="shared" si="2"/>
        <v>0</v>
      </c>
      <c r="S12" s="88" t="e">
        <f t="shared" si="3"/>
        <v>#DIV/0!</v>
      </c>
      <c r="T12" s="106"/>
      <c r="U12" s="106"/>
      <c r="V12" s="106"/>
      <c r="W12" s="47">
        <f t="shared" si="4"/>
        <v>0</v>
      </c>
      <c r="X12" s="88" t="e">
        <f t="shared" si="5"/>
        <v>#DIV/0!</v>
      </c>
      <c r="Y12" s="106"/>
      <c r="Z12" s="106"/>
      <c r="AA12" s="106"/>
      <c r="AB12" s="106"/>
      <c r="AC12" s="106"/>
      <c r="AD12" s="47">
        <f t="shared" si="6"/>
        <v>0</v>
      </c>
      <c r="AE12" s="88" t="e">
        <f t="shared" si="7"/>
        <v>#DIV/0!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47">
        <f t="shared" si="8"/>
        <v>0</v>
      </c>
      <c r="AV12" s="88" t="e">
        <f t="shared" si="9"/>
        <v>#DIV/0!</v>
      </c>
      <c r="AW12" s="106"/>
      <c r="AX12" s="106"/>
      <c r="AY12" s="106"/>
      <c r="AZ12" s="106"/>
      <c r="BA12" s="106"/>
      <c r="BB12" s="106"/>
      <c r="BC12" s="106"/>
      <c r="BD12" s="106"/>
      <c r="BE12" s="106"/>
    </row>
    <row r="13" spans="1:57" s="15" customFormat="1" ht="12.75">
      <c r="A13" s="37">
        <v>5</v>
      </c>
      <c r="B13" s="39"/>
      <c r="C13" s="40"/>
      <c r="D13" s="39"/>
      <c r="E13" s="39"/>
      <c r="F13" s="41"/>
      <c r="G13" s="41"/>
      <c r="H13" s="40"/>
      <c r="I13" s="40"/>
      <c r="J13" s="40"/>
      <c r="K13" s="63"/>
      <c r="L13" s="106"/>
      <c r="M13" s="106"/>
      <c r="N13" s="106"/>
      <c r="O13" s="106">
        <f t="shared" si="0"/>
        <v>0</v>
      </c>
      <c r="P13" s="88" t="e">
        <f t="shared" si="1"/>
        <v>#DIV/0!</v>
      </c>
      <c r="Q13" s="106"/>
      <c r="R13" s="47">
        <f t="shared" si="2"/>
        <v>0</v>
      </c>
      <c r="S13" s="88" t="e">
        <f t="shared" si="3"/>
        <v>#DIV/0!</v>
      </c>
      <c r="T13" s="106"/>
      <c r="U13" s="106"/>
      <c r="V13" s="106"/>
      <c r="W13" s="47">
        <f t="shared" si="4"/>
        <v>0</v>
      </c>
      <c r="X13" s="88" t="e">
        <f t="shared" si="5"/>
        <v>#DIV/0!</v>
      </c>
      <c r="Y13" s="106"/>
      <c r="Z13" s="106"/>
      <c r="AA13" s="106"/>
      <c r="AB13" s="106"/>
      <c r="AC13" s="106"/>
      <c r="AD13" s="47">
        <f t="shared" si="6"/>
        <v>0</v>
      </c>
      <c r="AE13" s="88" t="e">
        <f t="shared" si="7"/>
        <v>#DIV/0!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47">
        <f t="shared" si="8"/>
        <v>0</v>
      </c>
      <c r="AV13" s="88" t="e">
        <f t="shared" si="9"/>
        <v>#DIV/0!</v>
      </c>
      <c r="AW13" s="106"/>
      <c r="AX13" s="106"/>
      <c r="AY13" s="106"/>
      <c r="AZ13" s="106"/>
      <c r="BA13" s="106"/>
      <c r="BB13" s="106"/>
      <c r="BC13" s="106"/>
      <c r="BD13" s="106"/>
      <c r="BE13" s="106"/>
    </row>
    <row r="14" spans="1:57" s="15" customFormat="1" ht="12.75">
      <c r="A14" s="37">
        <v>6</v>
      </c>
      <c r="B14" s="39"/>
      <c r="C14" s="40"/>
      <c r="D14" s="39"/>
      <c r="E14" s="39"/>
      <c r="F14" s="41"/>
      <c r="G14" s="41"/>
      <c r="H14" s="40"/>
      <c r="I14" s="40"/>
      <c r="J14" s="40"/>
      <c r="K14" s="63"/>
      <c r="L14" s="106"/>
      <c r="M14" s="106"/>
      <c r="N14" s="106"/>
      <c r="O14" s="106">
        <f t="shared" si="0"/>
        <v>0</v>
      </c>
      <c r="P14" s="88" t="e">
        <f t="shared" si="1"/>
        <v>#DIV/0!</v>
      </c>
      <c r="Q14" s="106"/>
      <c r="R14" s="47">
        <f t="shared" si="2"/>
        <v>0</v>
      </c>
      <c r="S14" s="88" t="e">
        <f t="shared" si="3"/>
        <v>#DIV/0!</v>
      </c>
      <c r="T14" s="106"/>
      <c r="U14" s="106"/>
      <c r="V14" s="106"/>
      <c r="W14" s="47">
        <f t="shared" si="4"/>
        <v>0</v>
      </c>
      <c r="X14" s="88" t="e">
        <f t="shared" si="5"/>
        <v>#DIV/0!</v>
      </c>
      <c r="Y14" s="106"/>
      <c r="Z14" s="106"/>
      <c r="AA14" s="106"/>
      <c r="AB14" s="106"/>
      <c r="AC14" s="106"/>
      <c r="AD14" s="47">
        <f t="shared" si="6"/>
        <v>0</v>
      </c>
      <c r="AE14" s="88" t="e">
        <f t="shared" si="7"/>
        <v>#DIV/0!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47">
        <f t="shared" si="8"/>
        <v>0</v>
      </c>
      <c r="AV14" s="88" t="e">
        <f t="shared" si="9"/>
        <v>#DIV/0!</v>
      </c>
      <c r="AW14" s="106"/>
      <c r="AX14" s="106"/>
      <c r="AY14" s="106"/>
      <c r="AZ14" s="106"/>
      <c r="BA14" s="106"/>
      <c r="BB14" s="106"/>
      <c r="BC14" s="106"/>
      <c r="BD14" s="106"/>
      <c r="BE14" s="106"/>
    </row>
    <row r="15" spans="1:57" s="15" customFormat="1" ht="12.75">
      <c r="A15" s="37">
        <v>7</v>
      </c>
      <c r="B15" s="39"/>
      <c r="C15" s="40"/>
      <c r="D15" s="39"/>
      <c r="E15" s="39"/>
      <c r="F15" s="41"/>
      <c r="G15" s="41"/>
      <c r="H15" s="40"/>
      <c r="I15" s="40"/>
      <c r="J15" s="40"/>
      <c r="K15" s="63"/>
      <c r="L15" s="106"/>
      <c r="M15" s="106"/>
      <c r="N15" s="106"/>
      <c r="O15" s="106">
        <f t="shared" si="0"/>
        <v>0</v>
      </c>
      <c r="P15" s="88" t="e">
        <f t="shared" si="1"/>
        <v>#DIV/0!</v>
      </c>
      <c r="Q15" s="106"/>
      <c r="R15" s="47">
        <f t="shared" si="2"/>
        <v>0</v>
      </c>
      <c r="S15" s="88" t="e">
        <f t="shared" si="3"/>
        <v>#DIV/0!</v>
      </c>
      <c r="T15" s="106"/>
      <c r="U15" s="106"/>
      <c r="V15" s="106"/>
      <c r="W15" s="47">
        <f t="shared" si="4"/>
        <v>0</v>
      </c>
      <c r="X15" s="88" t="e">
        <f t="shared" si="5"/>
        <v>#DIV/0!</v>
      </c>
      <c r="Y15" s="106"/>
      <c r="Z15" s="106"/>
      <c r="AA15" s="106"/>
      <c r="AB15" s="106"/>
      <c r="AC15" s="106"/>
      <c r="AD15" s="47">
        <f t="shared" si="6"/>
        <v>0</v>
      </c>
      <c r="AE15" s="88" t="e">
        <f t="shared" si="7"/>
        <v>#DIV/0!</v>
      </c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47">
        <f t="shared" si="8"/>
        <v>0</v>
      </c>
      <c r="AV15" s="88" t="e">
        <f t="shared" si="9"/>
        <v>#DIV/0!</v>
      </c>
      <c r="AW15" s="106"/>
      <c r="AX15" s="106"/>
      <c r="AY15" s="106"/>
      <c r="AZ15" s="106"/>
      <c r="BA15" s="106"/>
      <c r="BB15" s="106"/>
      <c r="BC15" s="106"/>
      <c r="BD15" s="106"/>
      <c r="BE15" s="106"/>
    </row>
  </sheetData>
  <sheetProtection/>
  <mergeCells count="16">
    <mergeCell ref="Y7:AE7"/>
    <mergeCell ref="AF7:AJ7"/>
    <mergeCell ref="AK7:AV7"/>
    <mergeCell ref="L7:M7"/>
    <mergeCell ref="N7:P7"/>
    <mergeCell ref="Q7:S7"/>
    <mergeCell ref="T7:X7"/>
    <mergeCell ref="A1:BE4"/>
    <mergeCell ref="L5:BE5"/>
    <mergeCell ref="L6:S6"/>
    <mergeCell ref="T6:X6"/>
    <mergeCell ref="Y6:AE6"/>
    <mergeCell ref="AF6:AJ6"/>
    <mergeCell ref="AK6:AV6"/>
    <mergeCell ref="AW6:BC6"/>
    <mergeCell ref="BD6:B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rballetto</cp:lastModifiedBy>
  <cp:lastPrinted>2010-02-11T18:52:21Z</cp:lastPrinted>
  <dcterms:created xsi:type="dcterms:W3CDTF">2010-02-02T18:55:01Z</dcterms:created>
  <dcterms:modified xsi:type="dcterms:W3CDTF">2010-02-11T20:12:52Z</dcterms:modified>
  <cp:category/>
  <cp:version/>
  <cp:contentType/>
  <cp:contentStatus/>
</cp:coreProperties>
</file>